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ropbox\מנשה\דוחות שנתיים\לאתר החברה\"/>
    </mc:Choice>
  </mc:AlternateContent>
  <xr:revisionPtr revIDLastSave="0" documentId="8_{581F37C1-2B7F-4C1F-9EF1-DAC8DFE0B2C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דיווח דיגומים" sheetId="1" r:id="rId1"/>
    <sheet name="דיווח חריגים" sheetId="2" r:id="rId2"/>
    <sheet name="תוצאות דיגום אסורים" sheetId="3" r:id="rId3"/>
  </sheets>
  <definedNames>
    <definedName name="_xlnm._FilterDatabase" localSheetId="0" hidden="1">'דיווח דיגומים'!$B$1:$L$31</definedName>
    <definedName name="_xlnm.Print_Titles" localSheetId="0">'דיווח דיגומים'!$1:$1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" i="3" l="1"/>
  <c r="A10" i="3" s="1"/>
  <c r="A7" i="3"/>
  <c r="A6" i="3"/>
  <c r="A11" i="3" l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T8" i="1"/>
  <c r="F8" i="1" s="1"/>
  <c r="T2" i="1"/>
  <c r="F2" i="1" s="1"/>
  <c r="T9" i="1" l="1"/>
  <c r="F9" i="1" s="1"/>
  <c r="T5" i="1" l="1"/>
  <c r="F5" i="1" s="1"/>
  <c r="T6" i="1"/>
  <c r="F6" i="1" s="1"/>
  <c r="T7" i="1"/>
  <c r="F7" i="1" s="1"/>
  <c r="T10" i="1"/>
  <c r="F10" i="1" s="1"/>
  <c r="T11" i="1"/>
  <c r="F11" i="1" s="1"/>
  <c r="T12" i="1"/>
  <c r="F12" i="1" s="1"/>
  <c r="T13" i="1"/>
  <c r="F13" i="1" s="1"/>
  <c r="T14" i="1"/>
  <c r="F14" i="1" s="1"/>
  <c r="T15" i="1"/>
  <c r="F15" i="1" s="1"/>
  <c r="T16" i="1"/>
  <c r="F16" i="1" s="1"/>
  <c r="T17" i="1"/>
  <c r="F17" i="1" s="1"/>
  <c r="T18" i="1"/>
  <c r="F18" i="1" s="1"/>
  <c r="T19" i="1"/>
  <c r="F19" i="1" s="1"/>
  <c r="T20" i="1"/>
  <c r="F20" i="1" s="1"/>
  <c r="T21" i="1"/>
  <c r="F21" i="1" s="1"/>
  <c r="T22" i="1"/>
  <c r="F22" i="1" s="1"/>
  <c r="T23" i="1"/>
  <c r="F23" i="1" s="1"/>
  <c r="T24" i="1"/>
  <c r="F24" i="1" s="1"/>
  <c r="T25" i="1"/>
  <c r="F25" i="1" s="1"/>
  <c r="T26" i="1"/>
  <c r="F26" i="1" s="1"/>
  <c r="T27" i="1"/>
  <c r="F27" i="1" s="1"/>
  <c r="T28" i="1"/>
  <c r="F28" i="1" s="1"/>
  <c r="T29" i="1"/>
  <c r="F29" i="1" s="1"/>
  <c r="T30" i="1"/>
  <c r="F30" i="1" s="1"/>
  <c r="T4" i="1"/>
  <c r="F4" i="1" s="1"/>
  <c r="T3" i="1"/>
  <c r="F3" i="1" s="1"/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H31" i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G31" i="1" l="1"/>
  <c r="J31" i="1" l="1"/>
  <c r="L31" i="1" l="1"/>
  <c r="K31" i="1"/>
  <c r="I31" i="1"/>
</calcChain>
</file>

<file path=xl/sharedStrings.xml><?xml version="1.0" encoding="utf-8"?>
<sst xmlns="http://schemas.openxmlformats.org/spreadsheetml/2006/main" count="403" uniqueCount="118">
  <si>
    <t>הערות</t>
  </si>
  <si>
    <t>מספר הדיגומים שלא נמצאו חריגות (אסורים או חריגים)</t>
  </si>
  <si>
    <t>מספק דיגומים שנמצאו שפכים אסורים</t>
  </si>
  <si>
    <t>מספר דיגומים שנמצאו שפכים חריגים</t>
  </si>
  <si>
    <t>האם יש הסכם להזרמת שפכים חריגים
כן/לא</t>
  </si>
  <si>
    <t>מספר בדיקות בפועל</t>
  </si>
  <si>
    <t>מספר בדיקות שנתי מתוכנן עפ"י תכנית הדיגום</t>
  </si>
  <si>
    <t>כמות מים/שפכים שנתית</t>
  </si>
  <si>
    <t>אופן הדיגום (חטף/מורכב)</t>
  </si>
  <si>
    <t>מגזר תעשייתי לפי התוספת השלישית</t>
  </si>
  <si>
    <t>כתובת המפעל</t>
  </si>
  <si>
    <t>שם מפעל</t>
  </si>
  <si>
    <t>מס' סידורי</t>
  </si>
  <si>
    <t>זרחן</t>
  </si>
  <si>
    <t>חנקן קילדל</t>
  </si>
  <si>
    <t>TSS</t>
  </si>
  <si>
    <t>COD</t>
  </si>
  <si>
    <t>מגזר תעשייתי</t>
  </si>
  <si>
    <t>מס'</t>
  </si>
  <si>
    <t>ממוצע ריכוזים בפועל (מג"ל \ ערך)</t>
  </si>
  <si>
    <t>ריכוז מירבי המותר הזרמה על פי הסכם (מג"ל \ ערך)</t>
  </si>
  <si>
    <t>ערך נמדד</t>
  </si>
  <si>
    <t>הפרמטר החורג</t>
  </si>
  <si>
    <t>תאריך הדיגום</t>
  </si>
  <si>
    <t>צריכת מים לדיגום</t>
  </si>
  <si>
    <t>אומגה</t>
  </si>
  <si>
    <t>קיבוץ כפר גליקסון</t>
  </si>
  <si>
    <t>לא</t>
  </si>
  <si>
    <t>אמבר מכון לתערובות גרנות</t>
  </si>
  <si>
    <t>מפעלי מזון ומשקאות</t>
  </si>
  <si>
    <t>בסיס צבאי עין שמר</t>
  </si>
  <si>
    <t>בסיס צבאי גולני רגבים</t>
  </si>
  <si>
    <t>גומי עין שמר</t>
  </si>
  <si>
    <t>גן שמואל מזון</t>
  </si>
  <si>
    <t>קיבוץ גן שמואל</t>
  </si>
  <si>
    <t>כן</t>
  </si>
  <si>
    <t>דור אלון כביש 6, מזרח</t>
  </si>
  <si>
    <t>קיבוץ מגל</t>
  </si>
  <si>
    <t>תחנות תדלוק</t>
  </si>
  <si>
    <t>חטף</t>
  </si>
  <si>
    <t>דור אלון כביש 6, מערב</t>
  </si>
  <si>
    <t xml:space="preserve">דים סאם </t>
  </si>
  <si>
    <t>קיבוץ להבות חביבה</t>
  </si>
  <si>
    <t>המטבח של אהובה</t>
  </si>
  <si>
    <t>קיבוץ מענית</t>
  </si>
  <si>
    <t>מאסטרפוד</t>
  </si>
  <si>
    <t>משחטות, בתי מטבחיים, בתי נחירה, עיבוד דגים</t>
  </si>
  <si>
    <t>מוטקה החולב</t>
  </si>
  <si>
    <t>מושב תלמי אלעזר</t>
  </si>
  <si>
    <t>מוסכים (מכונאות רכב) ללא רחיצה</t>
  </si>
  <si>
    <t>מוסך חסן</t>
  </si>
  <si>
    <t>מוסך יעדים</t>
  </si>
  <si>
    <t>מוסך רז</t>
  </si>
  <si>
    <t>קיבוץ עין שמר</t>
  </si>
  <si>
    <t>מוסך רם אפ בע"מ</t>
  </si>
  <si>
    <t>מטבח בית חולים שער מנשה</t>
  </si>
  <si>
    <t>מטבח עין שמר</t>
  </si>
  <si>
    <t>מפעל גלעם</t>
  </si>
  <si>
    <t>נטפים קיבוץ מגל</t>
  </si>
  <si>
    <t>קיבוץ מגל מגל</t>
  </si>
  <si>
    <t>מפעלי יציקת פלסטיק</t>
  </si>
  <si>
    <t>קומידה תעשיות מזון</t>
  </si>
  <si>
    <t>קיטרינג פרייבט</t>
  </si>
  <si>
    <t>רפת ברקאי</t>
  </si>
  <si>
    <t>רפת או חזריה או לול</t>
  </si>
  <si>
    <t>רפת גל ים</t>
  </si>
  <si>
    <t>רפת מענית</t>
  </si>
  <si>
    <t>רפת מצר</t>
  </si>
  <si>
    <t>קיבוץ מצר</t>
  </si>
  <si>
    <t>רפת עין שמר</t>
  </si>
  <si>
    <t>רפת רגלים</t>
  </si>
  <si>
    <t>קיבוץ רגבים</t>
  </si>
  <si>
    <t xml:space="preserve">סיכום שנתי </t>
  </si>
  <si>
    <t>דים סאם</t>
  </si>
  <si>
    <t>בסיס גולני רגבים</t>
  </si>
  <si>
    <t>בסיס עין שמר</t>
  </si>
  <si>
    <t>מאסטרפוד- מפעל דגים</t>
  </si>
  <si>
    <t xml:space="preserve">מוטקה החולב </t>
  </si>
  <si>
    <t>מוסך רז עין שמר</t>
  </si>
  <si>
    <t>מטבח שער מנשה</t>
  </si>
  <si>
    <t xml:space="preserve">מפעל גלעם </t>
  </si>
  <si>
    <t>נטפים</t>
  </si>
  <si>
    <t>ספיקה יומית ממוצעת</t>
  </si>
  <si>
    <t>אולפנת כפר פינס</t>
  </si>
  <si>
    <t>דור אלון כביש 6, מגל מזרח</t>
  </si>
  <si>
    <t>דור אלון כביש 6, מגל מערב</t>
  </si>
  <si>
    <t>מוסדות חינוך כפר פינס כפר פינס</t>
  </si>
  <si>
    <t>מפעלים שונים</t>
  </si>
  <si>
    <t>מורכב על פי זמן</t>
  </si>
  <si>
    <t>קבוצת גרנות , ד.נ. חפר, 38100 קבוצת גרנות</t>
  </si>
  <si>
    <t>חטיבת הגנת הסביבה משרד הביטחון רגבים</t>
  </si>
  <si>
    <t>מחנות צה`ל</t>
  </si>
  <si>
    <t>חטיבת הגנת הסביבה משרד הביטחון</t>
  </si>
  <si>
    <t>גומי עין שמר בע"מ</t>
  </si>
  <si>
    <t>קיבוץ עין שמר עין שמר</t>
  </si>
  <si>
    <t>מפעלי כימיה לפי פעילות המפעל: פרמצבטיקה, ייצור כימיקלים, קוסמטיקה ותמרוקים, דבקים וצבעים, דטרגנטים, ממיסים, חומרי הדברה, פטרוכימיה, פלסטיק, הובלת כימיקלים עד 5,000 קוב שנתי צריכת מים</t>
  </si>
  <si>
    <t>כפר מייסר כפר מייסר</t>
  </si>
  <si>
    <t>מגל מגל</t>
  </si>
  <si>
    <t>עין שמר עין שמר</t>
  </si>
  <si>
    <t>מושב גן השומרון גן השומרון</t>
  </si>
  <si>
    <t>שער מנשה שער מנשה</t>
  </si>
  <si>
    <t>קיבוץ מענית, ד.נ. מנשה 3785500 מענית</t>
  </si>
  <si>
    <t>קיבוץ ברקאי- חדר אוכל קיבוץ ברקאי</t>
  </si>
  <si>
    <t>ברקאי ברקאי</t>
  </si>
  <si>
    <t>מענית מענית</t>
  </si>
  <si>
    <t>כלורידים</t>
  </si>
  <si>
    <t>שמן מינרלי</t>
  </si>
  <si>
    <t>נתרן</t>
  </si>
  <si>
    <t>שמנים ושומנים</t>
  </si>
  <si>
    <t>B בורון ב ICP</t>
  </si>
  <si>
    <t>למפעל ערך הקלה מאושר לסולפיד עד 2.5 מג"ל- לא היו חריגות מערך ההקלה</t>
  </si>
  <si>
    <t xml:space="preserve">מוסך רם אפ </t>
  </si>
  <si>
    <t>באמצע 2022 העסק נסגר ועבר לעמק חפר</t>
  </si>
  <si>
    <t>אולמות אירועים, מסעדות, קניונים</t>
  </si>
  <si>
    <t>סולפיד מומס</t>
  </si>
  <si>
    <t>Mo מוליבדנום</t>
  </si>
  <si>
    <t>Na נתרן ב ICP</t>
  </si>
  <si>
    <t>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</si>
</sst>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5" formatCode="0.0"/>
  </numFmts>
  <fonts count="17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Open Sans Hebrew"/>
      <family val="2"/>
    </font>
    <font>
      <sz val="11"/>
      <color rgb="FF000000"/>
      <name val="Arial"/>
      <family val="2"/>
      <scheme val="minor"/>
    </font>
    <font>
      <b/>
      <sz val="11"/>
      <name val="Arial"/>
      <family val="2"/>
      <scheme val="minor"/>
    </font>
    <font>
      <sz val="11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  <charset val="177"/>
    </font>
    <font>
      <sz val="11"/>
      <color rgb="FF000000"/>
      <name val="Open Sans Hebrew"/>
      <family val="2"/>
      <charset val="177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</cellStyleXfs>
  <cellXfs count="149">
    <xf numFmtId="0" fontId="0" fillId="0" borderId="0" xfId="0"/>
    <xf numFmtId="0" fontId="3" fillId="0" borderId="0" xfId="1" applyBorder="1"/>
    <xf numFmtId="0" fontId="4" fillId="0" borderId="1" xfId="1" applyFont="1" applyBorder="1"/>
    <xf numFmtId="0" fontId="3" fillId="0" borderId="0" xfId="1"/>
    <xf numFmtId="0" fontId="3" fillId="0" borderId="0" xfId="1" applyAlignment="1">
      <alignment horizontal="center" vertical="top" wrapText="1"/>
    </xf>
    <xf numFmtId="0" fontId="3" fillId="0" borderId="0" xfId="1" applyAlignment="1">
      <alignment horizontal="center"/>
    </xf>
    <xf numFmtId="0" fontId="3" fillId="0" borderId="0" xfId="1" applyAlignment="1">
      <alignment horizontal="center" vertical="top"/>
    </xf>
    <xf numFmtId="0" fontId="3" fillId="0" borderId="0" xfId="1" applyBorder="1" applyAlignment="1">
      <alignment horizontal="center" vertical="top" wrapText="1"/>
    </xf>
    <xf numFmtId="0" fontId="3" fillId="0" borderId="0" xfId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0" fontId="1" fillId="0" borderId="1" xfId="0" applyFont="1" applyBorder="1"/>
    <xf numFmtId="1" fontId="5" fillId="0" borderId="1" xfId="0" applyNumberFormat="1" applyFont="1" applyBorder="1" applyAlignment="1">
      <alignment horizontal="center" vertical="center" wrapText="1"/>
    </xf>
    <xf numFmtId="1" fontId="6" fillId="0" borderId="1" xfId="1" applyNumberFormat="1" applyFont="1" applyBorder="1"/>
    <xf numFmtId="0" fontId="5" fillId="0" borderId="1" xfId="0" applyFont="1" applyBorder="1" applyAlignment="1">
      <alignment horizontal="right" wrapText="1"/>
    </xf>
    <xf numFmtId="0" fontId="7" fillId="0" borderId="1" xfId="0" applyFont="1" applyBorder="1"/>
    <xf numFmtId="0" fontId="7" fillId="4" borderId="1" xfId="0" applyFont="1" applyFill="1" applyBorder="1"/>
    <xf numFmtId="0" fontId="8" fillId="4" borderId="1" xfId="0" applyFont="1" applyFill="1" applyBorder="1"/>
    <xf numFmtId="1" fontId="5" fillId="3" borderId="1" xfId="0" applyNumberFormat="1" applyFont="1" applyFill="1" applyBorder="1" applyAlignment="1">
      <alignment horizontal="center" vertical="center" wrapText="1"/>
    </xf>
    <xf numFmtId="1" fontId="3" fillId="0" borderId="0" xfId="1" applyNumberFormat="1" applyBorder="1" applyAlignment="1">
      <alignment horizontal="center"/>
    </xf>
    <xf numFmtId="1" fontId="12" fillId="0" borderId="1" xfId="0" applyNumberFormat="1" applyFont="1" applyBorder="1" applyAlignment="1">
      <alignment horizontal="center" vertical="center" wrapText="1"/>
    </xf>
    <xf numFmtId="0" fontId="3" fillId="0" borderId="0" xfId="1" applyFill="1" applyBorder="1" applyAlignment="1"/>
    <xf numFmtId="1" fontId="6" fillId="0" borderId="1" xfId="1" applyNumberFormat="1" applyFont="1" applyBorder="1" applyAlignment="1">
      <alignment readingOrder="2"/>
    </xf>
    <xf numFmtId="1" fontId="3" fillId="0" borderId="0" xfId="1" applyNumberFormat="1"/>
    <xf numFmtId="0" fontId="10" fillId="0" borderId="18" xfId="1" applyFont="1" applyBorder="1"/>
    <xf numFmtId="0" fontId="8" fillId="0" borderId="18" xfId="0" applyFont="1" applyFill="1" applyBorder="1"/>
    <xf numFmtId="0" fontId="8" fillId="4" borderId="18" xfId="0" applyFont="1" applyFill="1" applyBorder="1"/>
    <xf numFmtId="0" fontId="8" fillId="0" borderId="18" xfId="0" applyFont="1" applyBorder="1"/>
    <xf numFmtId="0" fontId="7" fillId="0" borderId="18" xfId="0" applyFont="1" applyBorder="1"/>
    <xf numFmtId="1" fontId="3" fillId="0" borderId="0" xfId="1" applyNumberFormat="1" applyBorder="1"/>
    <xf numFmtId="1" fontId="6" fillId="0" borderId="1" xfId="1" applyNumberFormat="1" applyFont="1" applyBorder="1" applyAlignment="1">
      <alignment horizontal="right"/>
    </xf>
    <xf numFmtId="0" fontId="7" fillId="3" borderId="4" xfId="0" applyFont="1" applyFill="1" applyBorder="1" applyAlignment="1"/>
    <xf numFmtId="0" fontId="3" fillId="3" borderId="4" xfId="1" applyFill="1" applyBorder="1"/>
    <xf numFmtId="3" fontId="11" fillId="4" borderId="13" xfId="0" applyNumberFormat="1" applyFont="1" applyFill="1" applyBorder="1" applyAlignment="1">
      <alignment horizontal="center" wrapText="1"/>
    </xf>
    <xf numFmtId="3" fontId="11" fillId="4" borderId="1" xfId="0" applyNumberFormat="1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3" fontId="9" fillId="4" borderId="13" xfId="0" applyNumberFormat="1" applyFont="1" applyFill="1" applyBorder="1" applyAlignment="1">
      <alignment horizontal="center" wrapText="1"/>
    </xf>
    <xf numFmtId="3" fontId="9" fillId="4" borderId="1" xfId="0" applyNumberFormat="1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0" fontId="11" fillId="4" borderId="2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 wrapText="1"/>
    </xf>
    <xf numFmtId="3" fontId="9" fillId="4" borderId="2" xfId="0" applyNumberFormat="1" applyFont="1" applyFill="1" applyBorder="1" applyAlignment="1">
      <alignment horizontal="center" wrapText="1"/>
    </xf>
    <xf numFmtId="0" fontId="4" fillId="3" borderId="16" xfId="1" applyFont="1" applyFill="1" applyBorder="1" applyAlignment="1">
      <alignment horizontal="center" vertical="center" wrapText="1"/>
    </xf>
    <xf numFmtId="3" fontId="11" fillId="4" borderId="19" xfId="0" applyNumberFormat="1" applyFont="1" applyFill="1" applyBorder="1" applyAlignment="1">
      <alignment horizontal="center" wrapText="1"/>
    </xf>
    <xf numFmtId="3" fontId="11" fillId="4" borderId="3" xfId="0" applyNumberFormat="1" applyFont="1" applyFill="1" applyBorder="1" applyAlignment="1">
      <alignment horizontal="center" wrapText="1"/>
    </xf>
    <xf numFmtId="0" fontId="11" fillId="4" borderId="3" xfId="0" applyFont="1" applyFill="1" applyBorder="1" applyAlignment="1">
      <alignment horizontal="center" wrapText="1"/>
    </xf>
    <xf numFmtId="0" fontId="11" fillId="4" borderId="15" xfId="0" applyFont="1" applyFill="1" applyBorder="1" applyAlignment="1">
      <alignment horizontal="center" wrapText="1"/>
    </xf>
    <xf numFmtId="0" fontId="4" fillId="3" borderId="14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9" fillId="0" borderId="18" xfId="1" applyFont="1" applyBorder="1"/>
    <xf numFmtId="0" fontId="9" fillId="0" borderId="20" xfId="1" applyFont="1" applyBorder="1"/>
    <xf numFmtId="0" fontId="8" fillId="0" borderId="20" xfId="0" applyFont="1" applyFill="1" applyBorder="1"/>
    <xf numFmtId="0" fontId="10" fillId="0" borderId="20" xfId="1" applyFont="1" applyBorder="1"/>
    <xf numFmtId="0" fontId="4" fillId="3" borderId="21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right"/>
    </xf>
    <xf numFmtId="0" fontId="15" fillId="0" borderId="1" xfId="0" applyFont="1" applyBorder="1"/>
    <xf numFmtId="0" fontId="15" fillId="4" borderId="1" xfId="0" applyFont="1" applyFill="1" applyBorder="1"/>
    <xf numFmtId="14" fontId="13" fillId="0" borderId="0" xfId="0" applyNumberFormat="1" applyFont="1" applyFill="1" applyBorder="1" applyAlignment="1">
      <alignment horizontal="center" wrapText="1"/>
    </xf>
    <xf numFmtId="14" fontId="13" fillId="0" borderId="29" xfId="0" applyNumberFormat="1" applyFont="1" applyFill="1" applyBorder="1" applyAlignment="1">
      <alignment horizontal="center" wrapText="1"/>
    </xf>
    <xf numFmtId="14" fontId="13" fillId="0" borderId="25" xfId="0" applyNumberFormat="1" applyFont="1" applyFill="1" applyBorder="1" applyAlignment="1">
      <alignment horizontal="center" wrapText="1"/>
    </xf>
    <xf numFmtId="14" fontId="13" fillId="0" borderId="22" xfId="0" applyNumberFormat="1" applyFont="1" applyFill="1" applyBorder="1" applyAlignment="1">
      <alignment horizontal="center" wrapText="1"/>
    </xf>
    <xf numFmtId="0" fontId="10" fillId="0" borderId="18" xfId="0" applyFont="1" applyFill="1" applyBorder="1"/>
    <xf numFmtId="3" fontId="10" fillId="4" borderId="18" xfId="0" applyNumberFormat="1" applyFont="1" applyFill="1" applyBorder="1" applyAlignment="1">
      <alignment horizontal="center" wrapText="1"/>
    </xf>
    <xf numFmtId="1" fontId="6" fillId="0" borderId="1" xfId="0" applyNumberFormat="1" applyFont="1" applyBorder="1" applyAlignment="1">
      <alignment horizontal="center" vertical="center" wrapText="1"/>
    </xf>
    <xf numFmtId="14" fontId="6" fillId="0" borderId="29" xfId="0" applyNumberFormat="1" applyFont="1" applyFill="1" applyBorder="1" applyAlignment="1">
      <alignment horizontal="center" wrapText="1"/>
    </xf>
    <xf numFmtId="14" fontId="6" fillId="0" borderId="25" xfId="0" applyNumberFormat="1" applyFont="1" applyFill="1" applyBorder="1" applyAlignment="1">
      <alignment horizontal="center" wrapText="1"/>
    </xf>
    <xf numFmtId="3" fontId="10" fillId="0" borderId="1" xfId="0" applyNumberFormat="1" applyFont="1" applyBorder="1" applyAlignment="1">
      <alignment horizontal="center"/>
    </xf>
    <xf numFmtId="3" fontId="10" fillId="4" borderId="17" xfId="0" applyNumberFormat="1" applyFont="1" applyFill="1" applyBorder="1" applyAlignment="1">
      <alignment horizontal="center" wrapText="1"/>
    </xf>
    <xf numFmtId="0" fontId="16" fillId="2" borderId="28" xfId="1" applyFont="1" applyFill="1" applyBorder="1" applyAlignment="1">
      <alignment horizontal="center" vertical="center" wrapText="1"/>
    </xf>
    <xf numFmtId="0" fontId="16" fillId="2" borderId="27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top" wrapText="1"/>
    </xf>
    <xf numFmtId="0" fontId="6" fillId="0" borderId="0" xfId="1" applyFont="1" applyFill="1" applyBorder="1" applyAlignment="1"/>
    <xf numFmtId="0" fontId="6" fillId="0" borderId="0" xfId="1" applyFont="1" applyBorder="1"/>
    <xf numFmtId="0" fontId="7" fillId="3" borderId="2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4" fillId="3" borderId="12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165" fontId="3" fillId="0" borderId="0" xfId="1" applyNumberFormat="1" applyBorder="1" applyAlignment="1">
      <alignment horizontal="center"/>
    </xf>
    <xf numFmtId="1" fontId="3" fillId="0" borderId="0" xfId="1" applyNumberFormat="1" applyAlignment="1">
      <alignment horizontal="center"/>
    </xf>
    <xf numFmtId="3" fontId="11" fillId="4" borderId="9" xfId="0" applyNumberFormat="1" applyFont="1" applyFill="1" applyBorder="1" applyAlignment="1">
      <alignment horizontal="center" wrapText="1"/>
    </xf>
    <xf numFmtId="3" fontId="9" fillId="4" borderId="9" xfId="0" applyNumberFormat="1" applyFont="1" applyFill="1" applyBorder="1" applyAlignment="1">
      <alignment horizontal="center" wrapText="1"/>
    </xf>
    <xf numFmtId="3" fontId="11" fillId="4" borderId="12" xfId="0" applyNumberFormat="1" applyFont="1" applyFill="1" applyBorder="1" applyAlignment="1">
      <alignment horizontal="center" wrapText="1"/>
    </xf>
    <xf numFmtId="3" fontId="11" fillId="4" borderId="7" xfId="0" applyNumberFormat="1" applyFont="1" applyFill="1" applyBorder="1" applyAlignment="1">
      <alignment horizontal="center" wrapText="1"/>
    </xf>
    <xf numFmtId="3" fontId="11" fillId="4" borderId="8" xfId="0" applyNumberFormat="1" applyFont="1" applyFill="1" applyBorder="1" applyAlignment="1">
      <alignment horizontal="center" wrapText="1"/>
    </xf>
    <xf numFmtId="3" fontId="11" fillId="4" borderId="14" xfId="0" applyNumberFormat="1" applyFont="1" applyFill="1" applyBorder="1" applyAlignment="1">
      <alignment horizontal="center" wrapText="1"/>
    </xf>
    <xf numFmtId="3" fontId="11" fillId="4" borderId="10" xfId="0" applyNumberFormat="1" applyFont="1" applyFill="1" applyBorder="1" applyAlignment="1">
      <alignment horizontal="center" wrapText="1"/>
    </xf>
    <xf numFmtId="3" fontId="11" fillId="4" borderId="11" xfId="0" applyNumberFormat="1" applyFont="1" applyFill="1" applyBorder="1" applyAlignment="1">
      <alignment horizontal="center" wrapText="1"/>
    </xf>
    <xf numFmtId="0" fontId="6" fillId="0" borderId="29" xfId="1" applyFont="1" applyBorder="1"/>
    <xf numFmtId="0" fontId="6" fillId="0" borderId="0" xfId="1" applyFont="1" applyBorder="1" applyAlignment="1">
      <alignment horizontal="center"/>
    </xf>
    <xf numFmtId="0" fontId="6" fillId="0" borderId="25" xfId="1" applyFont="1" applyBorder="1"/>
    <xf numFmtId="0" fontId="6" fillId="0" borderId="0" xfId="1" applyFont="1" applyBorder="1" applyAlignment="1">
      <alignment horizontal="center" vertical="center"/>
    </xf>
    <xf numFmtId="0" fontId="16" fillId="2" borderId="16" xfId="1" applyFont="1" applyFill="1" applyBorder="1" applyAlignment="1">
      <alignment horizontal="center" vertical="center" wrapText="1"/>
    </xf>
    <xf numFmtId="0" fontId="6" fillId="0" borderId="16" xfId="1" applyFont="1" applyBorder="1"/>
    <xf numFmtId="0" fontId="6" fillId="0" borderId="32" xfId="1" applyFont="1" applyBorder="1"/>
    <xf numFmtId="0" fontId="6" fillId="0" borderId="33" xfId="1" applyFont="1" applyBorder="1"/>
    <xf numFmtId="0" fontId="6" fillId="0" borderId="6" xfId="1" applyFont="1" applyBorder="1"/>
    <xf numFmtId="0" fontId="6" fillId="0" borderId="16" xfId="1" applyFont="1" applyFill="1" applyBorder="1" applyAlignment="1"/>
    <xf numFmtId="0" fontId="6" fillId="0" borderId="32" xfId="1" applyFont="1" applyFill="1" applyBorder="1" applyAlignment="1"/>
    <xf numFmtId="0" fontId="6" fillId="0" borderId="28" xfId="1" applyFont="1" applyBorder="1"/>
    <xf numFmtId="0" fontId="6" fillId="0" borderId="30" xfId="1" applyFont="1" applyBorder="1"/>
    <xf numFmtId="0" fontId="6" fillId="0" borderId="24" xfId="1" applyFont="1" applyBorder="1"/>
    <xf numFmtId="0" fontId="6" fillId="0" borderId="21" xfId="1" applyFont="1" applyBorder="1"/>
    <xf numFmtId="0" fontId="16" fillId="2" borderId="29" xfId="1" applyFont="1" applyFill="1" applyBorder="1" applyAlignment="1">
      <alignment horizontal="center" vertical="center" wrapText="1"/>
    </xf>
    <xf numFmtId="0" fontId="6" fillId="0" borderId="16" xfId="1" applyFont="1" applyBorder="1" applyAlignment="1">
      <alignment horizontal="center"/>
    </xf>
    <xf numFmtId="0" fontId="6" fillId="0" borderId="32" xfId="1" applyFont="1" applyBorder="1" applyAlignment="1">
      <alignment horizontal="center"/>
    </xf>
    <xf numFmtId="0" fontId="6" fillId="0" borderId="33" xfId="1" applyFont="1" applyBorder="1" applyAlignment="1">
      <alignment horizontal="center"/>
    </xf>
    <xf numFmtId="14" fontId="6" fillId="0" borderId="32" xfId="0" applyNumberFormat="1" applyFont="1" applyFill="1" applyBorder="1" applyAlignment="1">
      <alignment horizontal="center" wrapText="1"/>
    </xf>
    <xf numFmtId="14" fontId="6" fillId="0" borderId="33" xfId="0" applyNumberFormat="1" applyFont="1" applyFill="1" applyBorder="1" applyAlignment="1">
      <alignment horizontal="center" wrapText="1"/>
    </xf>
    <xf numFmtId="14" fontId="6" fillId="0" borderId="16" xfId="0" applyNumberFormat="1" applyFont="1" applyFill="1" applyBorder="1" applyAlignment="1">
      <alignment horizontal="center" wrapText="1"/>
    </xf>
    <xf numFmtId="0" fontId="6" fillId="0" borderId="6" xfId="1" applyFont="1" applyBorder="1" applyAlignment="1">
      <alignment horizontal="center"/>
    </xf>
    <xf numFmtId="0" fontId="13" fillId="0" borderId="28" xfId="0" applyFont="1" applyFill="1" applyBorder="1" applyAlignment="1">
      <alignment horizontal="center" wrapText="1"/>
    </xf>
    <xf numFmtId="0" fontId="13" fillId="0" borderId="30" xfId="0" applyFont="1" applyFill="1" applyBorder="1" applyAlignment="1">
      <alignment horizontal="center" wrapText="1"/>
    </xf>
    <xf numFmtId="0" fontId="13" fillId="0" borderId="24" xfId="0" applyFont="1" applyFill="1" applyBorder="1" applyAlignment="1">
      <alignment horizontal="center" wrapText="1"/>
    </xf>
    <xf numFmtId="0" fontId="6" fillId="0" borderId="30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 wrapText="1"/>
    </xf>
    <xf numFmtId="0" fontId="6" fillId="0" borderId="16" xfId="0" applyFont="1" applyFill="1" applyBorder="1" applyAlignment="1">
      <alignment horizontal="center" wrapText="1"/>
    </xf>
    <xf numFmtId="0" fontId="6" fillId="0" borderId="32" xfId="0" applyFont="1" applyFill="1" applyBorder="1" applyAlignment="1">
      <alignment horizontal="center" wrapText="1"/>
    </xf>
    <xf numFmtId="0" fontId="6" fillId="0" borderId="33" xfId="0" applyFont="1" applyFill="1" applyBorder="1" applyAlignment="1">
      <alignment horizontal="center" wrapText="1"/>
    </xf>
    <xf numFmtId="0" fontId="6" fillId="0" borderId="27" xfId="1" applyFont="1" applyBorder="1" applyAlignment="1">
      <alignment horizontal="center"/>
    </xf>
    <xf numFmtId="0" fontId="6" fillId="0" borderId="31" xfId="1" applyFont="1" applyBorder="1" applyAlignment="1">
      <alignment horizontal="center"/>
    </xf>
    <xf numFmtId="0" fontId="6" fillId="0" borderId="26" xfId="1" applyFont="1" applyBorder="1" applyAlignment="1">
      <alignment horizontal="center"/>
    </xf>
    <xf numFmtId="165" fontId="6" fillId="0" borderId="27" xfId="1" applyNumberFormat="1" applyFont="1" applyBorder="1" applyAlignment="1">
      <alignment horizontal="center"/>
    </xf>
    <xf numFmtId="165" fontId="6" fillId="0" borderId="31" xfId="1" applyNumberFormat="1" applyFont="1" applyBorder="1" applyAlignment="1">
      <alignment horizontal="center"/>
    </xf>
    <xf numFmtId="165" fontId="6" fillId="0" borderId="23" xfId="1" applyNumberFormat="1" applyFont="1" applyBorder="1" applyAlignment="1">
      <alignment horizontal="center"/>
    </xf>
    <xf numFmtId="1" fontId="6" fillId="0" borderId="27" xfId="1" applyNumberFormat="1" applyFont="1" applyBorder="1" applyAlignment="1">
      <alignment horizontal="center"/>
    </xf>
    <xf numFmtId="1" fontId="6" fillId="0" borderId="31" xfId="1" applyNumberFormat="1" applyFont="1" applyBorder="1" applyAlignment="1">
      <alignment horizontal="center"/>
    </xf>
    <xf numFmtId="1" fontId="6" fillId="0" borderId="26" xfId="1" applyNumberFormat="1" applyFont="1" applyBorder="1" applyAlignment="1">
      <alignment horizontal="center"/>
    </xf>
    <xf numFmtId="1" fontId="6" fillId="0" borderId="23" xfId="1" applyNumberFormat="1" applyFont="1" applyBorder="1" applyAlignment="1">
      <alignment horizontal="center"/>
    </xf>
    <xf numFmtId="2" fontId="6" fillId="0" borderId="26" xfId="1" applyNumberFormat="1" applyFont="1" applyBorder="1" applyAlignment="1">
      <alignment horizontal="center"/>
    </xf>
    <xf numFmtId="165" fontId="6" fillId="0" borderId="6" xfId="1" applyNumberFormat="1" applyFont="1" applyBorder="1" applyAlignment="1">
      <alignment horizontal="center"/>
    </xf>
    <xf numFmtId="1" fontId="16" fillId="2" borderId="16" xfId="1" applyNumberFormat="1" applyFont="1" applyFill="1" applyBorder="1" applyAlignment="1">
      <alignment horizontal="center" vertical="center" wrapText="1"/>
    </xf>
    <xf numFmtId="1" fontId="6" fillId="0" borderId="16" xfId="1" applyNumberFormat="1" applyFont="1" applyBorder="1" applyAlignment="1">
      <alignment horizontal="center"/>
    </xf>
    <xf numFmtId="1" fontId="6" fillId="0" borderId="32" xfId="1" applyNumberFormat="1" applyFont="1" applyBorder="1" applyAlignment="1">
      <alignment horizontal="center"/>
    </xf>
    <xf numFmtId="1" fontId="6" fillId="0" borderId="33" xfId="1" applyNumberFormat="1" applyFont="1" applyBorder="1" applyAlignment="1">
      <alignment horizontal="center"/>
    </xf>
    <xf numFmtId="1" fontId="6" fillId="0" borderId="6" xfId="1" applyNumberFormat="1" applyFont="1" applyBorder="1" applyAlignment="1">
      <alignment horizontal="center"/>
    </xf>
    <xf numFmtId="1" fontId="6" fillId="0" borderId="0" xfId="1" applyNumberFormat="1" applyFont="1" applyBorder="1" applyAlignment="1">
      <alignment horizontal="center"/>
    </xf>
    <xf numFmtId="1" fontId="6" fillId="0" borderId="29" xfId="1" applyNumberFormat="1" applyFont="1" applyBorder="1" applyAlignment="1">
      <alignment horizontal="center"/>
    </xf>
    <xf numFmtId="1" fontId="6" fillId="0" borderId="25" xfId="1" applyNumberFormat="1" applyFont="1" applyBorder="1" applyAlignment="1">
      <alignment horizontal="center"/>
    </xf>
    <xf numFmtId="0" fontId="7" fillId="4" borderId="16" xfId="0" applyFont="1" applyFill="1" applyBorder="1"/>
    <xf numFmtId="0" fontId="7" fillId="4" borderId="33" xfId="0" applyFont="1" applyFill="1" applyBorder="1"/>
    <xf numFmtId="14" fontId="13" fillId="0" borderId="16" xfId="0" applyNumberFormat="1" applyFont="1" applyFill="1" applyBorder="1" applyAlignment="1">
      <alignment horizontal="center" wrapText="1"/>
    </xf>
    <xf numFmtId="14" fontId="13" fillId="0" borderId="33" xfId="0" applyNumberFormat="1" applyFont="1" applyFill="1" applyBorder="1" applyAlignment="1">
      <alignment horizontal="center" wrapText="1"/>
    </xf>
  </cellXfs>
  <cellStyles count="5">
    <cellStyle name="Comma 2" xfId="2" xr:uid="{00000000-0005-0000-0000-000001000000}"/>
    <cellStyle name="Comma 3" xfId="3" xr:uid="{00000000-0005-0000-0000-000002000000}"/>
    <cellStyle name="Normal" xfId="0" builtinId="0"/>
    <cellStyle name="Normal 2" xfId="4" xr:uid="{00000000-0005-0000-0000-000004000000}"/>
    <cellStyle name="Normal 3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8"/>
  <sheetViews>
    <sheetView rightToLeft="1"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21" sqref="E21"/>
    </sheetView>
  </sheetViews>
  <sheetFormatPr defaultColWidth="9" defaultRowHeight="12.75"/>
  <cols>
    <col min="1" max="1" width="8.25" style="1" customWidth="1"/>
    <col min="2" max="2" width="23.125" style="1" customWidth="1"/>
    <col min="3" max="3" width="19.25" style="1" customWidth="1"/>
    <col min="4" max="4" width="23.625" style="1" customWidth="1"/>
    <col min="5" max="5" width="14.75" style="1" customWidth="1"/>
    <col min="6" max="6" width="9.125" style="1" customWidth="1"/>
    <col min="7" max="7" width="10.875" style="1" customWidth="1"/>
    <col min="8" max="8" width="8.375" style="1" customWidth="1"/>
    <col min="9" max="12" width="14.375" style="1" customWidth="1"/>
    <col min="13" max="13" width="61.875" style="1" customWidth="1"/>
    <col min="14" max="14" width="29.25" style="1" customWidth="1"/>
    <col min="15" max="15" width="9.25" style="1" customWidth="1"/>
    <col min="16" max="16" width="10.375" style="1" customWidth="1"/>
    <col min="17" max="17" width="9" style="1" customWidth="1"/>
    <col min="18" max="18" width="25" style="1" customWidth="1"/>
    <col min="19" max="19" width="9" style="1" customWidth="1"/>
    <col min="20" max="16384" width="9" style="1"/>
  </cols>
  <sheetData>
    <row r="1" spans="1:21" s="4" customFormat="1" ht="51">
      <c r="A1" s="9" t="s">
        <v>12</v>
      </c>
      <c r="B1" s="9" t="s">
        <v>11</v>
      </c>
      <c r="C1" s="9" t="s">
        <v>10</v>
      </c>
      <c r="D1" s="9" t="s">
        <v>9</v>
      </c>
      <c r="E1" s="9" t="s">
        <v>8</v>
      </c>
      <c r="F1" s="9" t="s">
        <v>7</v>
      </c>
      <c r="G1" s="9" t="s">
        <v>6</v>
      </c>
      <c r="H1" s="9" t="s">
        <v>5</v>
      </c>
      <c r="I1" s="9" t="s">
        <v>4</v>
      </c>
      <c r="J1" s="9" t="s">
        <v>3</v>
      </c>
      <c r="K1" s="9" t="s">
        <v>2</v>
      </c>
      <c r="L1" s="9" t="s">
        <v>1</v>
      </c>
      <c r="M1" s="9" t="s">
        <v>0</v>
      </c>
      <c r="S1" s="4" t="s">
        <v>82</v>
      </c>
    </row>
    <row r="2" spans="1:21" s="3" customFormat="1" ht="15">
      <c r="A2" s="2">
        <v>1</v>
      </c>
      <c r="B2" s="10" t="s">
        <v>83</v>
      </c>
      <c r="C2" s="10" t="s">
        <v>86</v>
      </c>
      <c r="D2" s="10" t="s">
        <v>29</v>
      </c>
      <c r="E2" s="11" t="s">
        <v>39</v>
      </c>
      <c r="F2" s="68">
        <f>T2</f>
        <v>1621.9071435932685</v>
      </c>
      <c r="G2" s="20">
        <v>4</v>
      </c>
      <c r="H2" s="20">
        <v>4</v>
      </c>
      <c r="I2" s="12" t="s">
        <v>27</v>
      </c>
      <c r="J2" s="12">
        <v>4</v>
      </c>
      <c r="K2" s="12">
        <v>1</v>
      </c>
      <c r="L2" s="12">
        <v>0</v>
      </c>
      <c r="M2" s="13"/>
      <c r="N2" s="23"/>
      <c r="O2" s="1"/>
      <c r="P2" s="29"/>
      <c r="R2" s="3" t="s">
        <v>83</v>
      </c>
      <c r="S2" s="85">
        <v>4.4435812153240235</v>
      </c>
      <c r="T2" s="23">
        <f>S2*365</f>
        <v>1621.9071435932685</v>
      </c>
    </row>
    <row r="3" spans="1:21" s="3" customFormat="1" ht="15">
      <c r="A3" s="2">
        <f t="shared" ref="A3:A30" si="0">A2+1</f>
        <v>2</v>
      </c>
      <c r="B3" s="56" t="s">
        <v>25</v>
      </c>
      <c r="C3" s="14" t="s">
        <v>26</v>
      </c>
      <c r="D3" s="10" t="s">
        <v>87</v>
      </c>
      <c r="E3" s="11" t="s">
        <v>88</v>
      </c>
      <c r="F3" s="68">
        <f t="shared" ref="F3:F30" si="1">T3</f>
        <v>8682.982893210472</v>
      </c>
      <c r="G3" s="20">
        <v>4</v>
      </c>
      <c r="H3" s="20">
        <v>4</v>
      </c>
      <c r="I3" s="12" t="s">
        <v>27</v>
      </c>
      <c r="J3" s="12">
        <v>0</v>
      </c>
      <c r="K3" s="12">
        <v>0</v>
      </c>
      <c r="L3" s="12">
        <v>4</v>
      </c>
      <c r="M3" s="13"/>
      <c r="N3" s="23"/>
      <c r="O3" s="1"/>
      <c r="P3" s="29"/>
      <c r="R3" s="1" t="s">
        <v>25</v>
      </c>
      <c r="S3" s="19">
        <v>23.788994227973895</v>
      </c>
      <c r="T3" s="23">
        <f>S3*365</f>
        <v>8682.982893210472</v>
      </c>
    </row>
    <row r="4" spans="1:21" ht="18.600000000000001" customHeight="1">
      <c r="A4" s="2">
        <f t="shared" si="0"/>
        <v>3</v>
      </c>
      <c r="B4" s="57" t="s">
        <v>28</v>
      </c>
      <c r="C4" s="14" t="s">
        <v>89</v>
      </c>
      <c r="D4" s="10" t="s">
        <v>29</v>
      </c>
      <c r="E4" s="11" t="s">
        <v>88</v>
      </c>
      <c r="F4" s="68">
        <f t="shared" si="1"/>
        <v>14005.399617952327</v>
      </c>
      <c r="G4" s="20">
        <v>4</v>
      </c>
      <c r="H4" s="20">
        <v>4</v>
      </c>
      <c r="I4" s="12" t="s">
        <v>27</v>
      </c>
      <c r="J4" s="12">
        <v>0</v>
      </c>
      <c r="K4" s="12">
        <v>0</v>
      </c>
      <c r="L4" s="12">
        <v>4</v>
      </c>
      <c r="M4" s="13"/>
      <c r="N4" s="23"/>
      <c r="P4" s="29"/>
      <c r="R4" s="1" t="s">
        <v>28</v>
      </c>
      <c r="S4" s="19">
        <v>38.370957857403639</v>
      </c>
      <c r="T4" s="23">
        <f>S4*365</f>
        <v>14005.399617952327</v>
      </c>
    </row>
    <row r="5" spans="1:21" ht="14.25" customHeight="1">
      <c r="A5" s="2">
        <f t="shared" si="0"/>
        <v>4</v>
      </c>
      <c r="B5" s="57" t="s">
        <v>31</v>
      </c>
      <c r="C5" s="14" t="s">
        <v>90</v>
      </c>
      <c r="D5" s="10" t="s">
        <v>91</v>
      </c>
      <c r="E5" s="11" t="s">
        <v>39</v>
      </c>
      <c r="F5" s="68">
        <f t="shared" si="1"/>
        <v>95977.602801265428</v>
      </c>
      <c r="G5" s="20">
        <v>4</v>
      </c>
      <c r="H5" s="20">
        <v>4</v>
      </c>
      <c r="I5" s="12" t="s">
        <v>27</v>
      </c>
      <c r="J5" s="12">
        <v>0</v>
      </c>
      <c r="K5" s="12">
        <v>0</v>
      </c>
      <c r="L5" s="12">
        <v>4</v>
      </c>
      <c r="M5" s="22"/>
      <c r="N5" s="23"/>
      <c r="P5" s="29"/>
      <c r="R5" s="1" t="s">
        <v>74</v>
      </c>
      <c r="S5" s="19">
        <v>262.95233644182309</v>
      </c>
      <c r="T5" s="23">
        <f t="shared" ref="T5:T30" si="2">S5*365</f>
        <v>95977.602801265428</v>
      </c>
    </row>
    <row r="6" spans="1:21" ht="18" customHeight="1">
      <c r="A6" s="2">
        <f t="shared" si="0"/>
        <v>5</v>
      </c>
      <c r="B6" s="57" t="s">
        <v>30</v>
      </c>
      <c r="C6" s="14" t="s">
        <v>92</v>
      </c>
      <c r="D6" s="10" t="s">
        <v>91</v>
      </c>
      <c r="E6" s="11" t="s">
        <v>39</v>
      </c>
      <c r="F6" s="68">
        <f t="shared" si="1"/>
        <v>21171.491450609359</v>
      </c>
      <c r="G6" s="20">
        <v>4</v>
      </c>
      <c r="H6" s="20">
        <v>4</v>
      </c>
      <c r="I6" s="12" t="s">
        <v>27</v>
      </c>
      <c r="J6" s="12">
        <v>0</v>
      </c>
      <c r="K6" s="12">
        <v>0</v>
      </c>
      <c r="L6" s="12">
        <v>4</v>
      </c>
      <c r="M6" s="22"/>
      <c r="N6" s="23"/>
      <c r="P6" s="29"/>
      <c r="R6" s="1" t="s">
        <v>75</v>
      </c>
      <c r="S6" s="19">
        <v>58.004086166053042</v>
      </c>
      <c r="T6" s="23">
        <f t="shared" si="2"/>
        <v>21171.491450609359</v>
      </c>
    </row>
    <row r="7" spans="1:21" ht="15">
      <c r="A7" s="2">
        <f t="shared" si="0"/>
        <v>6</v>
      </c>
      <c r="B7" s="58" t="s">
        <v>93</v>
      </c>
      <c r="C7" s="16" t="s">
        <v>94</v>
      </c>
      <c r="D7" s="10" t="s">
        <v>95</v>
      </c>
      <c r="E7" s="16" t="s">
        <v>88</v>
      </c>
      <c r="F7" s="68">
        <f t="shared" si="1"/>
        <v>5127.5807656259158</v>
      </c>
      <c r="G7" s="20">
        <v>2</v>
      </c>
      <c r="H7" s="20">
        <v>2</v>
      </c>
      <c r="I7" s="12" t="s">
        <v>27</v>
      </c>
      <c r="J7" s="12">
        <v>0</v>
      </c>
      <c r="K7" s="12">
        <v>0</v>
      </c>
      <c r="L7" s="12">
        <v>2</v>
      </c>
      <c r="M7" s="13"/>
      <c r="N7" s="23"/>
      <c r="P7" s="29"/>
      <c r="R7" s="1" t="s">
        <v>32</v>
      </c>
      <c r="S7" s="19">
        <v>14.048166481166891</v>
      </c>
      <c r="T7" s="23">
        <f t="shared" si="2"/>
        <v>5127.5807656259158</v>
      </c>
    </row>
    <row r="8" spans="1:21" ht="15">
      <c r="A8" s="2">
        <f t="shared" si="0"/>
        <v>7</v>
      </c>
      <c r="B8" s="16" t="s">
        <v>33</v>
      </c>
      <c r="C8" s="16" t="s">
        <v>34</v>
      </c>
      <c r="D8" s="16" t="s">
        <v>29</v>
      </c>
      <c r="E8" s="16" t="s">
        <v>88</v>
      </c>
      <c r="F8" s="68">
        <f t="shared" si="1"/>
        <v>408201.3733778536</v>
      </c>
      <c r="G8" s="20">
        <v>12</v>
      </c>
      <c r="H8" s="20">
        <v>12</v>
      </c>
      <c r="I8" s="12" t="s">
        <v>35</v>
      </c>
      <c r="J8" s="12">
        <v>2</v>
      </c>
      <c r="K8" s="12">
        <v>1</v>
      </c>
      <c r="L8" s="12">
        <v>9</v>
      </c>
      <c r="M8" s="13" t="s">
        <v>110</v>
      </c>
      <c r="N8" s="23"/>
      <c r="P8" s="29"/>
      <c r="R8" s="1" t="s">
        <v>33</v>
      </c>
      <c r="S8" s="19">
        <v>1118.3599270626125</v>
      </c>
      <c r="T8" s="23">
        <f>S8*365</f>
        <v>408201.3733778536</v>
      </c>
      <c r="U8" s="3"/>
    </row>
    <row r="9" spans="1:21" ht="15">
      <c r="A9" s="2">
        <f t="shared" si="0"/>
        <v>8</v>
      </c>
      <c r="B9" s="15" t="s">
        <v>84</v>
      </c>
      <c r="C9" s="16" t="s">
        <v>37</v>
      </c>
      <c r="D9" s="16" t="s">
        <v>38</v>
      </c>
      <c r="E9" s="16" t="s">
        <v>39</v>
      </c>
      <c r="F9" s="68">
        <f t="shared" si="1"/>
        <v>584</v>
      </c>
      <c r="G9" s="20">
        <v>2</v>
      </c>
      <c r="H9" s="20">
        <v>2</v>
      </c>
      <c r="I9" s="12" t="s">
        <v>27</v>
      </c>
      <c r="J9" s="12">
        <v>1</v>
      </c>
      <c r="K9" s="12">
        <v>0</v>
      </c>
      <c r="L9" s="12">
        <v>1</v>
      </c>
      <c r="M9" s="13"/>
      <c r="N9" s="23"/>
      <c r="P9" s="29"/>
      <c r="R9" s="1" t="s">
        <v>36</v>
      </c>
      <c r="S9" s="84">
        <v>1.6</v>
      </c>
      <c r="T9" s="23">
        <f t="shared" si="2"/>
        <v>584</v>
      </c>
    </row>
    <row r="10" spans="1:21" ht="15">
      <c r="A10" s="2">
        <f t="shared" si="0"/>
        <v>9</v>
      </c>
      <c r="B10" s="15" t="s">
        <v>85</v>
      </c>
      <c r="C10" s="16" t="s">
        <v>37</v>
      </c>
      <c r="D10" s="16" t="s">
        <v>38</v>
      </c>
      <c r="E10" s="16" t="s">
        <v>39</v>
      </c>
      <c r="F10" s="68">
        <f t="shared" si="1"/>
        <v>584</v>
      </c>
      <c r="G10" s="20">
        <v>2</v>
      </c>
      <c r="H10" s="20">
        <v>2</v>
      </c>
      <c r="I10" s="12" t="s">
        <v>27</v>
      </c>
      <c r="J10" s="12">
        <v>2</v>
      </c>
      <c r="K10" s="12">
        <v>1</v>
      </c>
      <c r="L10" s="12">
        <v>0</v>
      </c>
      <c r="M10" s="13"/>
      <c r="N10" s="23"/>
      <c r="P10" s="29"/>
      <c r="R10" s="1" t="s">
        <v>40</v>
      </c>
      <c r="S10" s="84">
        <v>1.6</v>
      </c>
      <c r="T10" s="23">
        <f t="shared" si="2"/>
        <v>584</v>
      </c>
    </row>
    <row r="11" spans="1:21" ht="15">
      <c r="A11" s="2">
        <f t="shared" si="0"/>
        <v>10</v>
      </c>
      <c r="B11" s="16" t="s">
        <v>73</v>
      </c>
      <c r="C11" s="16" t="s">
        <v>42</v>
      </c>
      <c r="D11" s="16" t="s">
        <v>29</v>
      </c>
      <c r="E11" s="16" t="s">
        <v>88</v>
      </c>
      <c r="F11" s="68">
        <f t="shared" si="1"/>
        <v>811.0821428571428</v>
      </c>
      <c r="G11" s="20">
        <v>4</v>
      </c>
      <c r="H11" s="20">
        <v>2</v>
      </c>
      <c r="I11" s="12" t="s">
        <v>27</v>
      </c>
      <c r="J11" s="12">
        <v>2</v>
      </c>
      <c r="K11" s="12">
        <v>1</v>
      </c>
      <c r="L11" s="12">
        <v>0</v>
      </c>
      <c r="M11" s="13" t="s">
        <v>112</v>
      </c>
      <c r="N11" s="23"/>
      <c r="P11" s="29"/>
      <c r="R11" s="1" t="s">
        <v>41</v>
      </c>
      <c r="S11" s="19">
        <v>2.222142857142857</v>
      </c>
      <c r="T11" s="23">
        <f t="shared" si="2"/>
        <v>811.0821428571428</v>
      </c>
    </row>
    <row r="12" spans="1:21" ht="15">
      <c r="A12" s="2">
        <f t="shared" si="0"/>
        <v>11</v>
      </c>
      <c r="B12" s="15" t="s">
        <v>43</v>
      </c>
      <c r="C12" s="14" t="s">
        <v>44</v>
      </c>
      <c r="D12" s="10" t="s">
        <v>29</v>
      </c>
      <c r="E12" s="11" t="s">
        <v>39</v>
      </c>
      <c r="F12" s="68">
        <f t="shared" si="1"/>
        <v>9222.7579487451003</v>
      </c>
      <c r="G12" s="20">
        <v>4</v>
      </c>
      <c r="H12" s="20">
        <v>4</v>
      </c>
      <c r="I12" s="12" t="s">
        <v>27</v>
      </c>
      <c r="J12" s="12">
        <v>4</v>
      </c>
      <c r="K12" s="65">
        <v>3</v>
      </c>
      <c r="L12" s="12">
        <v>0</v>
      </c>
      <c r="M12" s="13"/>
      <c r="N12" s="23"/>
      <c r="P12" s="29"/>
      <c r="R12" s="1" t="s">
        <v>43</v>
      </c>
      <c r="S12" s="19">
        <v>25.267829996561918</v>
      </c>
      <c r="T12" s="23">
        <f t="shared" si="2"/>
        <v>9222.7579487451003</v>
      </c>
    </row>
    <row r="13" spans="1:21" ht="15">
      <c r="A13" s="2">
        <f t="shared" si="0"/>
        <v>12</v>
      </c>
      <c r="B13" s="15" t="s">
        <v>45</v>
      </c>
      <c r="C13" s="14" t="s">
        <v>44</v>
      </c>
      <c r="D13" s="10" t="s">
        <v>46</v>
      </c>
      <c r="E13" s="11" t="s">
        <v>88</v>
      </c>
      <c r="F13" s="68">
        <f t="shared" si="1"/>
        <v>9328.0161717505998</v>
      </c>
      <c r="G13" s="20">
        <v>6</v>
      </c>
      <c r="H13" s="20">
        <v>6</v>
      </c>
      <c r="I13" s="12" t="s">
        <v>27</v>
      </c>
      <c r="J13" s="12">
        <v>4</v>
      </c>
      <c r="K13" s="12">
        <v>2</v>
      </c>
      <c r="L13" s="12">
        <v>2</v>
      </c>
      <c r="M13" s="13"/>
      <c r="N13" s="23"/>
      <c r="P13" s="29"/>
      <c r="R13" s="1" t="s">
        <v>76</v>
      </c>
      <c r="S13" s="19">
        <v>25.556208689727672</v>
      </c>
      <c r="T13" s="23">
        <f t="shared" si="2"/>
        <v>9328.0161717505998</v>
      </c>
    </row>
    <row r="14" spans="1:21" ht="15">
      <c r="A14" s="2">
        <f t="shared" si="0"/>
        <v>13</v>
      </c>
      <c r="B14" s="15" t="s">
        <v>47</v>
      </c>
      <c r="C14" s="14" t="s">
        <v>48</v>
      </c>
      <c r="D14" s="10" t="s">
        <v>29</v>
      </c>
      <c r="E14" s="11" t="s">
        <v>39</v>
      </c>
      <c r="F14" s="68">
        <f t="shared" si="1"/>
        <v>1391.059849131648</v>
      </c>
      <c r="G14" s="20">
        <v>4</v>
      </c>
      <c r="H14" s="20">
        <v>4</v>
      </c>
      <c r="I14" s="12" t="s">
        <v>27</v>
      </c>
      <c r="J14" s="12">
        <v>0</v>
      </c>
      <c r="K14" s="12">
        <v>0</v>
      </c>
      <c r="L14" s="12">
        <v>4</v>
      </c>
      <c r="M14" s="13"/>
      <c r="N14" s="23"/>
      <c r="P14" s="29"/>
      <c r="R14" s="1" t="s">
        <v>77</v>
      </c>
      <c r="S14" s="19">
        <v>3.8111228743332823</v>
      </c>
      <c r="T14" s="23">
        <f t="shared" si="2"/>
        <v>1391.059849131648</v>
      </c>
    </row>
    <row r="15" spans="1:21" ht="15">
      <c r="A15" s="2">
        <f t="shared" si="0"/>
        <v>14</v>
      </c>
      <c r="B15" s="16" t="s">
        <v>50</v>
      </c>
      <c r="C15" s="16" t="s">
        <v>96</v>
      </c>
      <c r="D15" s="10" t="s">
        <v>49</v>
      </c>
      <c r="E15" s="11" t="s">
        <v>39</v>
      </c>
      <c r="F15" s="68">
        <f t="shared" si="1"/>
        <v>421.90440717871945</v>
      </c>
      <c r="G15" s="20">
        <v>2</v>
      </c>
      <c r="H15" s="20">
        <v>2</v>
      </c>
      <c r="I15" s="12" t="s">
        <v>27</v>
      </c>
      <c r="J15" s="12">
        <v>2</v>
      </c>
      <c r="K15" s="12">
        <v>1</v>
      </c>
      <c r="L15" s="12">
        <v>0</v>
      </c>
      <c r="M15" s="13"/>
      <c r="N15" s="23"/>
      <c r="P15" s="29"/>
      <c r="R15" s="1" t="s">
        <v>50</v>
      </c>
      <c r="S15" s="19">
        <v>1.1559024854211493</v>
      </c>
      <c r="T15" s="23">
        <f t="shared" si="2"/>
        <v>421.90440717871945</v>
      </c>
    </row>
    <row r="16" spans="1:21" ht="15">
      <c r="A16" s="2">
        <f t="shared" si="0"/>
        <v>15</v>
      </c>
      <c r="B16" s="16" t="s">
        <v>51</v>
      </c>
      <c r="C16" s="16" t="s">
        <v>97</v>
      </c>
      <c r="D16" s="10" t="s">
        <v>49</v>
      </c>
      <c r="E16" s="11" t="s">
        <v>39</v>
      </c>
      <c r="F16" s="68">
        <f t="shared" si="1"/>
        <v>105.1547619047619</v>
      </c>
      <c r="G16" s="20">
        <v>2</v>
      </c>
      <c r="H16" s="20">
        <v>2</v>
      </c>
      <c r="I16" s="12" t="s">
        <v>27</v>
      </c>
      <c r="J16" s="12">
        <v>1</v>
      </c>
      <c r="K16" s="12">
        <v>1</v>
      </c>
      <c r="L16" s="12">
        <v>1</v>
      </c>
      <c r="M16" s="13"/>
      <c r="N16" s="23"/>
      <c r="P16" s="29"/>
      <c r="R16" s="1" t="s">
        <v>51</v>
      </c>
      <c r="S16" s="19">
        <v>0.28809523809523807</v>
      </c>
      <c r="T16" s="23">
        <f t="shared" si="2"/>
        <v>105.1547619047619</v>
      </c>
    </row>
    <row r="17" spans="1:20" ht="15">
      <c r="A17" s="2">
        <f t="shared" si="0"/>
        <v>16</v>
      </c>
      <c r="B17" s="16" t="s">
        <v>52</v>
      </c>
      <c r="C17" s="16" t="s">
        <v>98</v>
      </c>
      <c r="D17" s="10" t="s">
        <v>49</v>
      </c>
      <c r="E17" s="11" t="s">
        <v>39</v>
      </c>
      <c r="F17" s="68">
        <f t="shared" si="1"/>
        <v>141.02692113245703</v>
      </c>
      <c r="G17" s="20">
        <v>2</v>
      </c>
      <c r="H17" s="20">
        <v>2</v>
      </c>
      <c r="I17" s="12" t="s">
        <v>27</v>
      </c>
      <c r="J17" s="12">
        <v>1</v>
      </c>
      <c r="K17" s="12">
        <v>2</v>
      </c>
      <c r="L17" s="12">
        <v>0</v>
      </c>
      <c r="M17" s="13"/>
      <c r="N17" s="23"/>
      <c r="P17" s="29"/>
      <c r="R17" s="1" t="s">
        <v>78</v>
      </c>
      <c r="S17" s="19">
        <v>0.38637512639029326</v>
      </c>
      <c r="T17" s="23">
        <f t="shared" si="2"/>
        <v>141.02692113245703</v>
      </c>
    </row>
    <row r="18" spans="1:20" ht="15">
      <c r="A18" s="2">
        <f t="shared" si="0"/>
        <v>17</v>
      </c>
      <c r="B18" s="16" t="s">
        <v>54</v>
      </c>
      <c r="C18" s="16" t="s">
        <v>99</v>
      </c>
      <c r="D18" s="10" t="s">
        <v>49</v>
      </c>
      <c r="E18" s="11" t="s">
        <v>39</v>
      </c>
      <c r="F18" s="68">
        <f t="shared" si="1"/>
        <v>317.97200901559455</v>
      </c>
      <c r="G18" s="20">
        <v>2</v>
      </c>
      <c r="H18" s="20">
        <v>2</v>
      </c>
      <c r="I18" s="12" t="s">
        <v>27</v>
      </c>
      <c r="J18" s="12">
        <v>0</v>
      </c>
      <c r="K18" s="12">
        <v>2</v>
      </c>
      <c r="L18" s="12">
        <v>0</v>
      </c>
      <c r="M18" s="13"/>
      <c r="N18" s="23"/>
      <c r="P18" s="29"/>
      <c r="R18" s="1" t="s">
        <v>111</v>
      </c>
      <c r="S18" s="19">
        <v>0.87115618908382075</v>
      </c>
      <c r="T18" s="23">
        <f t="shared" si="2"/>
        <v>317.97200901559455</v>
      </c>
    </row>
    <row r="19" spans="1:20" ht="15">
      <c r="A19" s="2">
        <f t="shared" si="0"/>
        <v>18</v>
      </c>
      <c r="B19" s="16" t="s">
        <v>55</v>
      </c>
      <c r="C19" s="14" t="s">
        <v>100</v>
      </c>
      <c r="D19" s="10" t="s">
        <v>29</v>
      </c>
      <c r="E19" s="11" t="s">
        <v>39</v>
      </c>
      <c r="F19" s="68">
        <f t="shared" si="1"/>
        <v>2421.4226831201249</v>
      </c>
      <c r="G19" s="20">
        <v>4</v>
      </c>
      <c r="H19" s="20">
        <v>4</v>
      </c>
      <c r="I19" s="12" t="s">
        <v>27</v>
      </c>
      <c r="J19" s="12">
        <v>4</v>
      </c>
      <c r="K19" s="12">
        <v>0</v>
      </c>
      <c r="L19" s="12">
        <v>0</v>
      </c>
      <c r="M19" s="13"/>
      <c r="N19" s="23"/>
      <c r="P19" s="29"/>
      <c r="R19" s="1" t="s">
        <v>56</v>
      </c>
      <c r="S19" s="19">
        <v>6.6340347482743152</v>
      </c>
      <c r="T19" s="23">
        <f t="shared" si="2"/>
        <v>2421.4226831201249</v>
      </c>
    </row>
    <row r="20" spans="1:20" ht="15">
      <c r="A20" s="2">
        <f t="shared" si="0"/>
        <v>19</v>
      </c>
      <c r="B20" s="16" t="s">
        <v>56</v>
      </c>
      <c r="C20" s="14" t="s">
        <v>53</v>
      </c>
      <c r="D20" s="10" t="s">
        <v>29</v>
      </c>
      <c r="E20" s="11" t="s">
        <v>39</v>
      </c>
      <c r="F20" s="68">
        <f t="shared" si="1"/>
        <v>3352.4837985643676</v>
      </c>
      <c r="G20" s="20">
        <v>4</v>
      </c>
      <c r="H20" s="20">
        <v>4</v>
      </c>
      <c r="I20" s="12" t="s">
        <v>27</v>
      </c>
      <c r="J20" s="12">
        <v>4</v>
      </c>
      <c r="K20" s="12">
        <v>1</v>
      </c>
      <c r="L20" s="12">
        <v>0</v>
      </c>
      <c r="M20" s="30"/>
      <c r="N20" s="23"/>
      <c r="P20" s="29"/>
      <c r="R20" s="1" t="s">
        <v>79</v>
      </c>
      <c r="S20" s="19">
        <v>9.1848871193544319</v>
      </c>
      <c r="T20" s="23">
        <f t="shared" si="2"/>
        <v>3352.4837985643676</v>
      </c>
    </row>
    <row r="21" spans="1:20" ht="15">
      <c r="A21" s="2">
        <f t="shared" si="0"/>
        <v>20</v>
      </c>
      <c r="B21" s="16" t="s">
        <v>57</v>
      </c>
      <c r="C21" s="14" t="s">
        <v>44</v>
      </c>
      <c r="D21" s="10" t="s">
        <v>29</v>
      </c>
      <c r="E21" s="11" t="s">
        <v>88</v>
      </c>
      <c r="F21" s="68">
        <f t="shared" si="1"/>
        <v>274520.07498804608</v>
      </c>
      <c r="G21" s="20">
        <v>10</v>
      </c>
      <c r="H21" s="20">
        <v>10</v>
      </c>
      <c r="I21" s="12" t="s">
        <v>27</v>
      </c>
      <c r="J21" s="12">
        <v>0</v>
      </c>
      <c r="K21" s="12">
        <v>1</v>
      </c>
      <c r="L21" s="12">
        <v>9</v>
      </c>
      <c r="M21" s="13" t="s">
        <v>110</v>
      </c>
      <c r="N21" s="23"/>
      <c r="P21" s="29"/>
      <c r="R21" s="1" t="s">
        <v>80</v>
      </c>
      <c r="S21" s="19">
        <v>752.10979448779744</v>
      </c>
      <c r="T21" s="23">
        <f t="shared" si="2"/>
        <v>274520.07498804608</v>
      </c>
    </row>
    <row r="22" spans="1:20" ht="15">
      <c r="A22" s="2">
        <f t="shared" si="0"/>
        <v>21</v>
      </c>
      <c r="B22" s="16" t="s">
        <v>58</v>
      </c>
      <c r="C22" s="14" t="s">
        <v>59</v>
      </c>
      <c r="D22" s="10" t="s">
        <v>60</v>
      </c>
      <c r="E22" s="11" t="s">
        <v>88</v>
      </c>
      <c r="F22" s="68">
        <f t="shared" si="1"/>
        <v>5446.5281937541022</v>
      </c>
      <c r="G22" s="20">
        <v>4</v>
      </c>
      <c r="H22" s="20">
        <v>4</v>
      </c>
      <c r="I22" s="12" t="s">
        <v>27</v>
      </c>
      <c r="J22" s="12">
        <v>0</v>
      </c>
      <c r="K22" s="12">
        <v>1</v>
      </c>
      <c r="L22" s="12">
        <v>3</v>
      </c>
      <c r="M22" s="30"/>
      <c r="N22" s="23"/>
      <c r="P22" s="29"/>
      <c r="R22" s="1" t="s">
        <v>81</v>
      </c>
      <c r="S22" s="19">
        <v>14.921995051381103</v>
      </c>
      <c r="T22" s="23">
        <f t="shared" si="2"/>
        <v>5446.5281937541022</v>
      </c>
    </row>
    <row r="23" spans="1:20" ht="15">
      <c r="A23" s="2">
        <f t="shared" si="0"/>
        <v>22</v>
      </c>
      <c r="B23" s="16" t="s">
        <v>61</v>
      </c>
      <c r="C23" s="10" t="s">
        <v>101</v>
      </c>
      <c r="D23" s="10" t="s">
        <v>29</v>
      </c>
      <c r="E23" s="11" t="s">
        <v>88</v>
      </c>
      <c r="F23" s="68">
        <f t="shared" si="1"/>
        <v>2697.9302564102563</v>
      </c>
      <c r="G23" s="20">
        <v>4</v>
      </c>
      <c r="H23" s="20">
        <v>4</v>
      </c>
      <c r="I23" s="12" t="s">
        <v>35</v>
      </c>
      <c r="J23" s="12">
        <v>4</v>
      </c>
      <c r="K23" s="12">
        <v>4</v>
      </c>
      <c r="L23" s="12">
        <v>0</v>
      </c>
      <c r="M23" s="13"/>
      <c r="N23" s="23"/>
      <c r="P23" s="29"/>
      <c r="R23" s="1" t="s">
        <v>61</v>
      </c>
      <c r="S23" s="19">
        <v>7.3915897435897433</v>
      </c>
      <c r="T23" s="23">
        <f t="shared" si="2"/>
        <v>2697.9302564102563</v>
      </c>
    </row>
    <row r="24" spans="1:20" ht="15">
      <c r="A24" s="2">
        <f t="shared" si="0"/>
        <v>23</v>
      </c>
      <c r="B24" s="17" t="s">
        <v>62</v>
      </c>
      <c r="C24" s="10" t="s">
        <v>102</v>
      </c>
      <c r="D24" s="10" t="s">
        <v>29</v>
      </c>
      <c r="E24" s="11" t="s">
        <v>39</v>
      </c>
      <c r="F24" s="68">
        <f t="shared" si="1"/>
        <v>1437.0258194766252</v>
      </c>
      <c r="G24" s="20">
        <v>4</v>
      </c>
      <c r="H24" s="20">
        <v>4</v>
      </c>
      <c r="I24" s="12" t="s">
        <v>27</v>
      </c>
      <c r="J24" s="12">
        <v>4</v>
      </c>
      <c r="K24" s="12">
        <v>2</v>
      </c>
      <c r="L24" s="12">
        <v>0</v>
      </c>
      <c r="M24" s="13"/>
      <c r="N24" s="23"/>
      <c r="P24" s="29"/>
      <c r="R24" s="1" t="s">
        <v>62</v>
      </c>
      <c r="S24" s="19">
        <v>3.9370570396619868</v>
      </c>
      <c r="T24" s="23">
        <f t="shared" si="2"/>
        <v>1437.0258194766252</v>
      </c>
    </row>
    <row r="25" spans="1:20" ht="15">
      <c r="A25" s="2">
        <f t="shared" si="0"/>
        <v>24</v>
      </c>
      <c r="B25" s="16" t="s">
        <v>63</v>
      </c>
      <c r="C25" s="10" t="s">
        <v>103</v>
      </c>
      <c r="D25" s="10" t="s">
        <v>64</v>
      </c>
      <c r="E25" s="11" t="s">
        <v>39</v>
      </c>
      <c r="F25" s="68">
        <f t="shared" si="1"/>
        <v>9370.955767350928</v>
      </c>
      <c r="G25" s="20">
        <v>4</v>
      </c>
      <c r="H25" s="20">
        <v>4</v>
      </c>
      <c r="I25" s="12" t="s">
        <v>27</v>
      </c>
      <c r="J25" s="12">
        <v>2</v>
      </c>
      <c r="K25" s="12">
        <v>0</v>
      </c>
      <c r="L25" s="12">
        <v>2</v>
      </c>
      <c r="M25" s="13"/>
      <c r="N25" s="23"/>
      <c r="P25" s="29"/>
      <c r="R25" s="1" t="s">
        <v>63</v>
      </c>
      <c r="S25" s="19">
        <v>25.673851417399803</v>
      </c>
      <c r="T25" s="23">
        <f t="shared" si="2"/>
        <v>9370.955767350928</v>
      </c>
    </row>
    <row r="26" spans="1:20" ht="15">
      <c r="A26" s="2">
        <f t="shared" si="0"/>
        <v>25</v>
      </c>
      <c r="B26" s="16" t="s">
        <v>65</v>
      </c>
      <c r="C26" s="16" t="s">
        <v>26</v>
      </c>
      <c r="D26" s="10" t="s">
        <v>64</v>
      </c>
      <c r="E26" s="11" t="s">
        <v>39</v>
      </c>
      <c r="F26" s="68">
        <f t="shared" si="1"/>
        <v>12136.701413785649</v>
      </c>
      <c r="G26" s="20">
        <v>6</v>
      </c>
      <c r="H26" s="20">
        <v>6</v>
      </c>
      <c r="I26" s="12" t="s">
        <v>27</v>
      </c>
      <c r="J26" s="12">
        <v>6</v>
      </c>
      <c r="K26" s="12">
        <v>1</v>
      </c>
      <c r="L26" s="12">
        <v>0</v>
      </c>
      <c r="M26" s="13"/>
      <c r="N26" s="23"/>
      <c r="P26" s="29"/>
      <c r="R26" s="1" t="s">
        <v>65</v>
      </c>
      <c r="S26" s="19">
        <v>33.251236750097668</v>
      </c>
      <c r="T26" s="23">
        <f t="shared" si="2"/>
        <v>12136.701413785649</v>
      </c>
    </row>
    <row r="27" spans="1:20" ht="15">
      <c r="A27" s="2">
        <f t="shared" si="0"/>
        <v>26</v>
      </c>
      <c r="B27" s="15" t="s">
        <v>66</v>
      </c>
      <c r="C27" s="16" t="s">
        <v>104</v>
      </c>
      <c r="D27" s="10" t="s">
        <v>64</v>
      </c>
      <c r="E27" s="11" t="s">
        <v>39</v>
      </c>
      <c r="F27" s="68">
        <f t="shared" si="1"/>
        <v>3618.317861329117</v>
      </c>
      <c r="G27" s="20">
        <v>4</v>
      </c>
      <c r="H27" s="20">
        <v>4</v>
      </c>
      <c r="I27" s="12" t="s">
        <v>27</v>
      </c>
      <c r="J27" s="12">
        <v>4</v>
      </c>
      <c r="K27" s="12">
        <v>0</v>
      </c>
      <c r="L27" s="12">
        <v>0</v>
      </c>
      <c r="M27" s="13"/>
      <c r="N27" s="23"/>
      <c r="P27" s="29"/>
      <c r="R27" s="1" t="s">
        <v>66</v>
      </c>
      <c r="S27" s="19">
        <v>9.913199620079773</v>
      </c>
      <c r="T27" s="23">
        <f t="shared" si="2"/>
        <v>3618.317861329117</v>
      </c>
    </row>
    <row r="28" spans="1:20" ht="15">
      <c r="A28" s="2">
        <f t="shared" si="0"/>
        <v>27</v>
      </c>
      <c r="B28" s="16" t="s">
        <v>67</v>
      </c>
      <c r="C28" s="16" t="s">
        <v>68</v>
      </c>
      <c r="D28" s="10" t="s">
        <v>64</v>
      </c>
      <c r="E28" s="11" t="s">
        <v>39</v>
      </c>
      <c r="F28" s="68">
        <f t="shared" si="1"/>
        <v>11305.576160376479</v>
      </c>
      <c r="G28" s="20">
        <v>4</v>
      </c>
      <c r="H28" s="20">
        <v>4</v>
      </c>
      <c r="I28" s="12" t="s">
        <v>27</v>
      </c>
      <c r="J28" s="12">
        <v>4</v>
      </c>
      <c r="K28" s="12">
        <v>0</v>
      </c>
      <c r="L28" s="12">
        <v>0</v>
      </c>
      <c r="M28" s="13"/>
      <c r="N28" s="23"/>
      <c r="P28" s="29"/>
      <c r="R28" s="1" t="s">
        <v>67</v>
      </c>
      <c r="S28" s="19">
        <v>30.974181261305421</v>
      </c>
      <c r="T28" s="23">
        <f t="shared" si="2"/>
        <v>11305.576160376479</v>
      </c>
    </row>
    <row r="29" spans="1:20" ht="15">
      <c r="A29" s="2">
        <f t="shared" si="0"/>
        <v>28</v>
      </c>
      <c r="B29" s="16" t="s">
        <v>69</v>
      </c>
      <c r="C29" s="16" t="s">
        <v>98</v>
      </c>
      <c r="D29" s="10" t="s">
        <v>64</v>
      </c>
      <c r="E29" s="11" t="s">
        <v>39</v>
      </c>
      <c r="F29" s="68">
        <f t="shared" si="1"/>
        <v>21474.561688311685</v>
      </c>
      <c r="G29" s="20">
        <v>4</v>
      </c>
      <c r="H29" s="20">
        <v>4</v>
      </c>
      <c r="I29" s="12" t="s">
        <v>27</v>
      </c>
      <c r="J29" s="12">
        <v>3</v>
      </c>
      <c r="K29" s="12">
        <v>0</v>
      </c>
      <c r="L29" s="12">
        <v>1</v>
      </c>
      <c r="M29" s="13"/>
      <c r="N29" s="23"/>
      <c r="P29" s="29"/>
      <c r="R29" s="1" t="s">
        <v>69</v>
      </c>
      <c r="S29" s="19">
        <v>58.834415584415581</v>
      </c>
      <c r="T29" s="23">
        <f t="shared" si="2"/>
        <v>21474.561688311685</v>
      </c>
    </row>
    <row r="30" spans="1:20" ht="15">
      <c r="A30" s="2">
        <f t="shared" si="0"/>
        <v>29</v>
      </c>
      <c r="B30" s="16" t="s">
        <v>70</v>
      </c>
      <c r="C30" s="16" t="s">
        <v>71</v>
      </c>
      <c r="D30" s="10" t="s">
        <v>64</v>
      </c>
      <c r="E30" s="11" t="s">
        <v>39</v>
      </c>
      <c r="F30" s="68">
        <f t="shared" si="1"/>
        <v>10672.843686094568</v>
      </c>
      <c r="G30" s="20">
        <v>6</v>
      </c>
      <c r="H30" s="20">
        <v>6</v>
      </c>
      <c r="I30" s="12" t="s">
        <v>35</v>
      </c>
      <c r="J30" s="12">
        <v>6</v>
      </c>
      <c r="K30" s="12">
        <v>0</v>
      </c>
      <c r="L30" s="12">
        <v>0</v>
      </c>
      <c r="M30" s="13"/>
      <c r="N30" s="23"/>
      <c r="P30" s="29"/>
      <c r="R30" s="1" t="s">
        <v>70</v>
      </c>
      <c r="S30" s="19">
        <v>29.2406676331358</v>
      </c>
      <c r="T30" s="23">
        <f t="shared" si="2"/>
        <v>10672.843686094568</v>
      </c>
    </row>
    <row r="31" spans="1:20" ht="14.25">
      <c r="A31" s="32"/>
      <c r="B31" s="31"/>
      <c r="C31" s="31"/>
      <c r="D31" s="75" t="s">
        <v>72</v>
      </c>
      <c r="E31" s="76"/>
      <c r="F31" s="77"/>
      <c r="G31" s="18">
        <f t="shared" ref="G31:L31" si="3">SUM(G2:G30)</f>
        <v>122</v>
      </c>
      <c r="H31" s="18">
        <f t="shared" si="3"/>
        <v>120</v>
      </c>
      <c r="I31" s="18">
        <f t="shared" si="3"/>
        <v>0</v>
      </c>
      <c r="J31" s="18">
        <f t="shared" si="3"/>
        <v>64</v>
      </c>
      <c r="K31" s="18">
        <f t="shared" si="3"/>
        <v>25</v>
      </c>
      <c r="L31" s="18">
        <f t="shared" si="3"/>
        <v>50</v>
      </c>
      <c r="M31" s="12"/>
      <c r="N31" s="23"/>
      <c r="Q31" s="19"/>
    </row>
    <row r="34" spans="6:9">
      <c r="F34" s="29"/>
      <c r="H34" s="3"/>
      <c r="I34" s="3"/>
    </row>
    <row r="35" spans="6:9">
      <c r="F35" s="29"/>
      <c r="H35" s="3"/>
      <c r="I35" s="3"/>
    </row>
    <row r="36" spans="6:9">
      <c r="F36" s="29"/>
    </row>
    <row r="37" spans="6:9">
      <c r="F37" s="29"/>
    </row>
    <row r="38" spans="6:9">
      <c r="F38" s="29"/>
    </row>
    <row r="39" spans="6:9">
      <c r="F39" s="29"/>
    </row>
    <row r="40" spans="6:9">
      <c r="F40" s="29"/>
    </row>
    <row r="41" spans="6:9">
      <c r="F41" s="29"/>
    </row>
    <row r="42" spans="6:9">
      <c r="F42" s="29"/>
    </row>
    <row r="43" spans="6:9">
      <c r="F43" s="29"/>
    </row>
    <row r="44" spans="6:9">
      <c r="F44" s="29"/>
    </row>
    <row r="45" spans="6:9">
      <c r="F45" s="29"/>
    </row>
    <row r="46" spans="6:9">
      <c r="F46" s="29"/>
    </row>
    <row r="47" spans="6:9">
      <c r="F47" s="29"/>
    </row>
    <row r="48" spans="6:9">
      <c r="F48" s="29"/>
    </row>
    <row r="49" spans="6:6">
      <c r="F49" s="29"/>
    </row>
    <row r="50" spans="6:6">
      <c r="F50" s="29"/>
    </row>
    <row r="51" spans="6:6">
      <c r="F51" s="29"/>
    </row>
    <row r="52" spans="6:6">
      <c r="F52" s="29"/>
    </row>
    <row r="53" spans="6:6">
      <c r="F53" s="29"/>
    </row>
    <row r="54" spans="6:6">
      <c r="F54" s="29"/>
    </row>
    <row r="55" spans="6:6">
      <c r="F55" s="29"/>
    </row>
    <row r="56" spans="6:6">
      <c r="F56" s="29"/>
    </row>
    <row r="57" spans="6:6">
      <c r="F57" s="29"/>
    </row>
    <row r="58" spans="6:6">
      <c r="F58" s="29"/>
    </row>
  </sheetData>
  <autoFilter ref="B1:L31" xr:uid="{00000000-0009-0000-0000-000000000000}"/>
  <sortState xmlns:xlrd2="http://schemas.microsoft.com/office/spreadsheetml/2017/richdata2" ref="O3:P31">
    <sortCondition ref="O3:O31"/>
  </sortState>
  <mergeCells count="1">
    <mergeCell ref="D31:F31"/>
  </mergeCells>
  <pageMargins left="0.74803149606299213" right="0.74803149606299213" top="0.98425196850393704" bottom="0.98425196850393704" header="0.51181102362204722" footer="0.51181102362204722"/>
  <pageSetup paperSize="9" scale="7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2"/>
  <sheetViews>
    <sheetView rightToLeft="1" topLeftCell="A2" zoomScaleNormal="100" workbookViewId="0">
      <pane ySplit="1" topLeftCell="A3" activePane="bottomLeft" state="frozen"/>
      <selection activeCell="A2" sqref="A2"/>
      <selection pane="bottomLeft" activeCell="D3" sqref="D3"/>
    </sheetView>
  </sheetViews>
  <sheetFormatPr defaultColWidth="9" defaultRowHeight="12.75"/>
  <cols>
    <col min="1" max="1" width="7.25" style="3" customWidth="1"/>
    <col min="2" max="2" width="25.375" style="3" customWidth="1"/>
    <col min="3" max="3" width="27.375" style="3" customWidth="1"/>
    <col min="4" max="4" width="15.25" style="3" customWidth="1"/>
    <col min="5" max="8" width="6" style="3" customWidth="1"/>
    <col min="9" max="9" width="9.25" style="3" customWidth="1"/>
    <col min="10" max="12" width="6" style="3" customWidth="1"/>
    <col min="13" max="16384" width="9" style="3"/>
  </cols>
  <sheetData>
    <row r="1" spans="1:18" s="6" customFormat="1" ht="29.25" customHeight="1" thickBot="1">
      <c r="A1" s="8"/>
      <c r="B1" s="8"/>
      <c r="C1" s="8"/>
      <c r="D1" s="8"/>
      <c r="E1" s="78" t="s">
        <v>20</v>
      </c>
      <c r="F1" s="79"/>
      <c r="G1" s="79"/>
      <c r="H1" s="80"/>
      <c r="I1" s="81" t="s">
        <v>19</v>
      </c>
      <c r="J1" s="82"/>
      <c r="K1" s="82"/>
      <c r="L1" s="83"/>
    </row>
    <row r="2" spans="1:18" s="5" customFormat="1" ht="26.25" thickBot="1">
      <c r="A2" s="54" t="s">
        <v>18</v>
      </c>
      <c r="B2" s="55" t="s">
        <v>11</v>
      </c>
      <c r="C2" s="55" t="s">
        <v>17</v>
      </c>
      <c r="D2" s="42" t="s">
        <v>7</v>
      </c>
      <c r="E2" s="47" t="s">
        <v>16</v>
      </c>
      <c r="F2" s="48" t="s">
        <v>15</v>
      </c>
      <c r="G2" s="48" t="s">
        <v>14</v>
      </c>
      <c r="H2" s="49" t="s">
        <v>13</v>
      </c>
      <c r="I2" s="47" t="s">
        <v>16</v>
      </c>
      <c r="J2" s="48" t="s">
        <v>15</v>
      </c>
      <c r="K2" s="48" t="s">
        <v>14</v>
      </c>
      <c r="L2" s="49" t="s">
        <v>13</v>
      </c>
    </row>
    <row r="3" spans="1:18" ht="15">
      <c r="A3" s="51">
        <v>1</v>
      </c>
      <c r="B3" s="52" t="s">
        <v>83</v>
      </c>
      <c r="C3" s="53" t="s">
        <v>29</v>
      </c>
      <c r="D3" s="69">
        <f>'דיווח דיגומים'!F2</f>
        <v>1621.9071435932685</v>
      </c>
      <c r="E3" s="43">
        <v>2000</v>
      </c>
      <c r="F3" s="44">
        <v>1000</v>
      </c>
      <c r="G3" s="45">
        <v>100</v>
      </c>
      <c r="H3" s="46">
        <v>30</v>
      </c>
      <c r="I3" s="88">
        <v>2403.25</v>
      </c>
      <c r="J3" s="89">
        <v>629.75</v>
      </c>
      <c r="K3" s="89"/>
      <c r="L3" s="90"/>
      <c r="O3" s="23"/>
      <c r="P3" s="23"/>
      <c r="Q3" s="23"/>
      <c r="R3" s="23"/>
    </row>
    <row r="4" spans="1:18" ht="15">
      <c r="A4" s="50">
        <f>A3+1</f>
        <v>2</v>
      </c>
      <c r="B4" s="26" t="s">
        <v>25</v>
      </c>
      <c r="C4" s="24" t="s">
        <v>87</v>
      </c>
      <c r="D4" s="64">
        <f>'דיווח דיגומים'!F3</f>
        <v>8682.982893210472</v>
      </c>
      <c r="E4" s="33">
        <v>2000</v>
      </c>
      <c r="F4" s="34">
        <v>1000</v>
      </c>
      <c r="G4" s="35">
        <v>100</v>
      </c>
      <c r="H4" s="39">
        <v>30</v>
      </c>
      <c r="I4" s="33">
        <v>378.75</v>
      </c>
      <c r="J4" s="34"/>
      <c r="K4" s="34"/>
      <c r="L4" s="86"/>
      <c r="O4" s="23"/>
      <c r="P4" s="23"/>
      <c r="Q4" s="23"/>
      <c r="R4" s="23"/>
    </row>
    <row r="5" spans="1:18" ht="15">
      <c r="A5" s="50">
        <f t="shared" ref="A5:A31" si="0">A4+1</f>
        <v>3</v>
      </c>
      <c r="B5" s="25" t="s">
        <v>28</v>
      </c>
      <c r="C5" s="24" t="s">
        <v>29</v>
      </c>
      <c r="D5" s="64">
        <f>'דיווח דיגומים'!F4</f>
        <v>14005.399617952327</v>
      </c>
      <c r="E5" s="33">
        <v>2000</v>
      </c>
      <c r="F5" s="34">
        <v>1000</v>
      </c>
      <c r="G5" s="35">
        <v>100</v>
      </c>
      <c r="H5" s="39">
        <v>30</v>
      </c>
      <c r="I5" s="33">
        <v>114.75</v>
      </c>
      <c r="J5" s="34">
        <v>9.8800000000000008</v>
      </c>
      <c r="K5" s="34">
        <v>28.7</v>
      </c>
      <c r="L5" s="86"/>
      <c r="O5" s="23"/>
      <c r="P5" s="23"/>
      <c r="Q5" s="23"/>
      <c r="R5" s="23"/>
    </row>
    <row r="6" spans="1:18" ht="15">
      <c r="A6" s="50">
        <f t="shared" si="0"/>
        <v>4</v>
      </c>
      <c r="B6" s="27" t="s">
        <v>31</v>
      </c>
      <c r="C6" s="24" t="s">
        <v>91</v>
      </c>
      <c r="D6" s="64">
        <f>'דיווח דיגומים'!F5</f>
        <v>95977.602801265428</v>
      </c>
      <c r="E6" s="33">
        <v>2000</v>
      </c>
      <c r="F6" s="34">
        <v>1000</v>
      </c>
      <c r="G6" s="35">
        <v>100</v>
      </c>
      <c r="H6" s="39">
        <v>30</v>
      </c>
      <c r="I6" s="33">
        <v>229.5</v>
      </c>
      <c r="J6" s="34">
        <v>73.5</v>
      </c>
      <c r="K6" s="34"/>
      <c r="L6" s="86"/>
    </row>
    <row r="7" spans="1:18" ht="15">
      <c r="A7" s="50">
        <f t="shared" si="0"/>
        <v>5</v>
      </c>
      <c r="B7" s="28" t="s">
        <v>30</v>
      </c>
      <c r="C7" s="24" t="s">
        <v>91</v>
      </c>
      <c r="D7" s="64">
        <f>'דיווח דיגומים'!F6</f>
        <v>21171.491450609359</v>
      </c>
      <c r="E7" s="33">
        <v>2000</v>
      </c>
      <c r="F7" s="34">
        <v>1000</v>
      </c>
      <c r="G7" s="35">
        <v>100</v>
      </c>
      <c r="H7" s="39">
        <v>30</v>
      </c>
      <c r="I7" s="33">
        <v>195.5</v>
      </c>
      <c r="J7" s="34">
        <v>49.75</v>
      </c>
      <c r="K7" s="34"/>
      <c r="L7" s="86"/>
      <c r="O7" s="23"/>
      <c r="P7" s="23"/>
      <c r="Q7" s="23"/>
      <c r="R7" s="23"/>
    </row>
    <row r="8" spans="1:18" ht="15">
      <c r="A8" s="50">
        <f t="shared" si="0"/>
        <v>6</v>
      </c>
      <c r="B8" s="28" t="s">
        <v>93</v>
      </c>
      <c r="C8" s="24" t="s">
        <v>95</v>
      </c>
      <c r="D8" s="64">
        <f>'דיווח דיגומים'!F7</f>
        <v>5127.5807656259158</v>
      </c>
      <c r="E8" s="33">
        <v>2000</v>
      </c>
      <c r="F8" s="34">
        <v>1000</v>
      </c>
      <c r="G8" s="35">
        <v>100</v>
      </c>
      <c r="H8" s="39">
        <v>30</v>
      </c>
      <c r="I8" s="33">
        <v>302.5</v>
      </c>
      <c r="J8" s="34">
        <v>127.5</v>
      </c>
      <c r="K8" s="34"/>
      <c r="L8" s="86"/>
      <c r="O8" s="23"/>
      <c r="P8" s="23"/>
      <c r="Q8" s="23"/>
      <c r="R8" s="23"/>
    </row>
    <row r="9" spans="1:18" ht="15">
      <c r="A9" s="50">
        <f t="shared" si="0"/>
        <v>7</v>
      </c>
      <c r="B9" s="27" t="s">
        <v>33</v>
      </c>
      <c r="C9" s="24" t="s">
        <v>29</v>
      </c>
      <c r="D9" s="64">
        <f>'דיווח דיגומים'!F8</f>
        <v>408201.3733778536</v>
      </c>
      <c r="E9" s="33">
        <v>2500</v>
      </c>
      <c r="F9" s="34">
        <v>1000</v>
      </c>
      <c r="G9" s="35">
        <v>100</v>
      </c>
      <c r="H9" s="39">
        <v>30</v>
      </c>
      <c r="I9" s="33">
        <v>608.16999999999996</v>
      </c>
      <c r="J9" s="34">
        <v>187.58</v>
      </c>
      <c r="K9" s="34">
        <v>42.57</v>
      </c>
      <c r="L9" s="86">
        <v>16.53</v>
      </c>
      <c r="O9" s="23"/>
      <c r="P9" s="23"/>
      <c r="Q9" s="23"/>
      <c r="R9" s="23"/>
    </row>
    <row r="10" spans="1:18" ht="15">
      <c r="A10" s="50">
        <f t="shared" si="0"/>
        <v>8</v>
      </c>
      <c r="B10" s="25" t="s">
        <v>84</v>
      </c>
      <c r="C10" s="24" t="s">
        <v>38</v>
      </c>
      <c r="D10" s="64">
        <f>'דיווח דיגומים'!F9</f>
        <v>584</v>
      </c>
      <c r="E10" s="36">
        <v>2000</v>
      </c>
      <c r="F10" s="37">
        <v>1000</v>
      </c>
      <c r="G10" s="38">
        <v>100</v>
      </c>
      <c r="H10" s="40">
        <v>30</v>
      </c>
      <c r="I10" s="33">
        <v>1399</v>
      </c>
      <c r="J10" s="34">
        <v>121</v>
      </c>
      <c r="K10" s="34"/>
      <c r="L10" s="86"/>
      <c r="O10" s="23"/>
      <c r="P10" s="23"/>
      <c r="Q10" s="23"/>
      <c r="R10" s="23"/>
    </row>
    <row r="11" spans="1:18" ht="15">
      <c r="A11" s="50">
        <f t="shared" si="0"/>
        <v>9</v>
      </c>
      <c r="B11" s="25" t="s">
        <v>85</v>
      </c>
      <c r="C11" s="24" t="s">
        <v>38</v>
      </c>
      <c r="D11" s="64">
        <f>'דיווח דיגומים'!F10</f>
        <v>584</v>
      </c>
      <c r="E11" s="36">
        <v>2000</v>
      </c>
      <c r="F11" s="37">
        <v>1000</v>
      </c>
      <c r="G11" s="38">
        <v>100</v>
      </c>
      <c r="H11" s="40">
        <v>30</v>
      </c>
      <c r="I11" s="33">
        <v>1232</v>
      </c>
      <c r="J11" s="34">
        <v>367</v>
      </c>
      <c r="K11" s="34"/>
      <c r="L11" s="86"/>
      <c r="O11" s="23"/>
      <c r="P11" s="23"/>
      <c r="Q11" s="23"/>
      <c r="R11" s="23"/>
    </row>
    <row r="12" spans="1:18" ht="15">
      <c r="A12" s="50">
        <f t="shared" si="0"/>
        <v>10</v>
      </c>
      <c r="B12" s="28" t="s">
        <v>73</v>
      </c>
      <c r="C12" s="24" t="s">
        <v>29</v>
      </c>
      <c r="D12" s="64">
        <f>'דיווח דיגומים'!F11</f>
        <v>811.0821428571428</v>
      </c>
      <c r="E12" s="36">
        <v>2000</v>
      </c>
      <c r="F12" s="37">
        <v>1000</v>
      </c>
      <c r="G12" s="37">
        <v>100</v>
      </c>
      <c r="H12" s="41">
        <v>30</v>
      </c>
      <c r="I12" s="33">
        <v>5375</v>
      </c>
      <c r="J12" s="34">
        <v>323</v>
      </c>
      <c r="K12" s="34">
        <v>113.25</v>
      </c>
      <c r="L12" s="86">
        <v>38.799999999999997</v>
      </c>
      <c r="O12" s="23"/>
      <c r="P12" s="23"/>
      <c r="Q12" s="23"/>
      <c r="R12" s="23"/>
    </row>
    <row r="13" spans="1:18" ht="15">
      <c r="A13" s="50">
        <f t="shared" si="0"/>
        <v>11</v>
      </c>
      <c r="B13" s="25" t="s">
        <v>43</v>
      </c>
      <c r="C13" s="24" t="s">
        <v>29</v>
      </c>
      <c r="D13" s="64">
        <f>'דיווח דיגומים'!F12</f>
        <v>9222.7579487451003</v>
      </c>
      <c r="E13" s="36">
        <v>2000</v>
      </c>
      <c r="F13" s="37">
        <v>1000</v>
      </c>
      <c r="G13" s="38">
        <v>100</v>
      </c>
      <c r="H13" s="40">
        <v>30</v>
      </c>
      <c r="I13" s="33">
        <v>1679.5</v>
      </c>
      <c r="J13" s="34">
        <v>364.75</v>
      </c>
      <c r="K13" s="34"/>
      <c r="L13" s="86"/>
      <c r="O13" s="23"/>
      <c r="P13" s="23"/>
      <c r="Q13" s="23"/>
      <c r="R13" s="23"/>
    </row>
    <row r="14" spans="1:18" ht="15">
      <c r="A14" s="50">
        <f t="shared" si="0"/>
        <v>12</v>
      </c>
      <c r="B14" s="25" t="s">
        <v>45</v>
      </c>
      <c r="C14" s="24" t="s">
        <v>46</v>
      </c>
      <c r="D14" s="64">
        <f>'דיווח דיגומים'!F13</f>
        <v>9328.0161717505998</v>
      </c>
      <c r="E14" s="36">
        <v>2000</v>
      </c>
      <c r="F14" s="37">
        <v>1000</v>
      </c>
      <c r="G14" s="38">
        <v>100</v>
      </c>
      <c r="H14" s="40">
        <v>30</v>
      </c>
      <c r="I14" s="33">
        <v>1414.5</v>
      </c>
      <c r="J14" s="34">
        <v>365.33</v>
      </c>
      <c r="K14" s="34">
        <v>72.78</v>
      </c>
      <c r="L14" s="86">
        <v>8.69</v>
      </c>
      <c r="O14" s="23"/>
      <c r="P14" s="23"/>
      <c r="Q14" s="23"/>
      <c r="R14" s="23"/>
    </row>
    <row r="15" spans="1:18" ht="15">
      <c r="A15" s="50">
        <f t="shared" si="0"/>
        <v>13</v>
      </c>
      <c r="B15" s="25" t="s">
        <v>47</v>
      </c>
      <c r="C15" s="24" t="s">
        <v>29</v>
      </c>
      <c r="D15" s="64">
        <f>'דיווח דיגומים'!F14</f>
        <v>1391.059849131648</v>
      </c>
      <c r="E15" s="36">
        <v>2000</v>
      </c>
      <c r="F15" s="37">
        <v>1000</v>
      </c>
      <c r="G15" s="38">
        <v>100</v>
      </c>
      <c r="H15" s="40">
        <v>30</v>
      </c>
      <c r="I15" s="33">
        <v>50.25</v>
      </c>
      <c r="J15" s="34">
        <v>5</v>
      </c>
      <c r="K15" s="34">
        <v>3.87</v>
      </c>
      <c r="L15" s="86">
        <v>2.14</v>
      </c>
      <c r="O15" s="23"/>
      <c r="P15" s="23"/>
      <c r="Q15" s="23"/>
      <c r="R15" s="23"/>
    </row>
    <row r="16" spans="1:18" ht="15">
      <c r="A16" s="50">
        <f t="shared" si="0"/>
        <v>14</v>
      </c>
      <c r="B16" s="27" t="s">
        <v>50</v>
      </c>
      <c r="C16" s="24" t="s">
        <v>49</v>
      </c>
      <c r="D16" s="64">
        <f>'דיווח דיגומים'!F15</f>
        <v>421.90440717871945</v>
      </c>
      <c r="E16" s="36">
        <v>2000</v>
      </c>
      <c r="F16" s="37">
        <v>1000</v>
      </c>
      <c r="G16" s="38">
        <v>100</v>
      </c>
      <c r="H16" s="40">
        <v>30</v>
      </c>
      <c r="I16" s="33"/>
      <c r="J16" s="34">
        <v>113.35</v>
      </c>
      <c r="K16" s="34"/>
      <c r="L16" s="86">
        <v>26.27</v>
      </c>
      <c r="O16" s="23"/>
      <c r="P16" s="23"/>
      <c r="Q16" s="23"/>
      <c r="R16" s="23"/>
    </row>
    <row r="17" spans="1:18" ht="15">
      <c r="A17" s="50">
        <f t="shared" si="0"/>
        <v>15</v>
      </c>
      <c r="B17" s="25" t="s">
        <v>51</v>
      </c>
      <c r="C17" s="24" t="s">
        <v>49</v>
      </c>
      <c r="D17" s="64">
        <f>'דיווח דיגומים'!F16</f>
        <v>105.1547619047619</v>
      </c>
      <c r="E17" s="36">
        <v>2000</v>
      </c>
      <c r="F17" s="37">
        <v>1000</v>
      </c>
      <c r="G17" s="38">
        <v>100</v>
      </c>
      <c r="H17" s="40">
        <v>30</v>
      </c>
      <c r="I17" s="33"/>
      <c r="J17" s="34">
        <v>184</v>
      </c>
      <c r="K17" s="34"/>
      <c r="L17" s="86">
        <v>41.76</v>
      </c>
      <c r="O17" s="23"/>
      <c r="P17" s="23"/>
      <c r="Q17" s="23"/>
      <c r="R17" s="23"/>
    </row>
    <row r="18" spans="1:18" ht="15">
      <c r="A18" s="50">
        <f t="shared" si="0"/>
        <v>16</v>
      </c>
      <c r="B18" s="26" t="s">
        <v>52</v>
      </c>
      <c r="C18" s="24" t="s">
        <v>49</v>
      </c>
      <c r="D18" s="64">
        <f>'דיווח דיגומים'!F17</f>
        <v>141.02692113245703</v>
      </c>
      <c r="E18" s="36">
        <v>2000</v>
      </c>
      <c r="F18" s="37">
        <v>1000</v>
      </c>
      <c r="G18" s="38">
        <v>100</v>
      </c>
      <c r="H18" s="40">
        <v>30</v>
      </c>
      <c r="I18" s="33"/>
      <c r="J18" s="34">
        <v>407</v>
      </c>
      <c r="K18" s="34"/>
      <c r="L18" s="86">
        <v>3.15</v>
      </c>
      <c r="O18" s="23"/>
      <c r="P18" s="23"/>
      <c r="Q18" s="23"/>
      <c r="R18" s="23"/>
    </row>
    <row r="19" spans="1:18" ht="15">
      <c r="A19" s="50">
        <f t="shared" si="0"/>
        <v>17</v>
      </c>
      <c r="B19" s="26" t="s">
        <v>54</v>
      </c>
      <c r="C19" s="24" t="s">
        <v>49</v>
      </c>
      <c r="D19" s="64">
        <f>'דיווח דיגומים'!F18</f>
        <v>317.97200901559455</v>
      </c>
      <c r="E19" s="36">
        <v>2000</v>
      </c>
      <c r="F19" s="37">
        <v>1000</v>
      </c>
      <c r="G19" s="38">
        <v>100</v>
      </c>
      <c r="H19" s="40">
        <v>30</v>
      </c>
      <c r="I19" s="33"/>
      <c r="J19" s="34">
        <v>327</v>
      </c>
      <c r="K19" s="34"/>
      <c r="L19" s="86">
        <v>7.59</v>
      </c>
      <c r="O19" s="23"/>
      <c r="P19" s="23"/>
      <c r="Q19" s="23"/>
      <c r="R19" s="23"/>
    </row>
    <row r="20" spans="1:18" ht="15">
      <c r="A20" s="50">
        <f t="shared" si="0"/>
        <v>18</v>
      </c>
      <c r="B20" s="26" t="s">
        <v>55</v>
      </c>
      <c r="C20" s="24" t="s">
        <v>29</v>
      </c>
      <c r="D20" s="64">
        <f>'דיווח דיגומים'!F19</f>
        <v>2421.4226831201249</v>
      </c>
      <c r="E20" s="36">
        <v>2000</v>
      </c>
      <c r="F20" s="37">
        <v>1000</v>
      </c>
      <c r="G20" s="38">
        <v>100</v>
      </c>
      <c r="H20" s="40">
        <v>30</v>
      </c>
      <c r="I20" s="33">
        <v>1591.25</v>
      </c>
      <c r="J20" s="34">
        <v>237.25</v>
      </c>
      <c r="K20" s="34"/>
      <c r="L20" s="86"/>
      <c r="O20" s="23"/>
      <c r="P20" s="23"/>
      <c r="Q20" s="23"/>
      <c r="R20" s="23"/>
    </row>
    <row r="21" spans="1:18" ht="15">
      <c r="A21" s="50">
        <f t="shared" si="0"/>
        <v>19</v>
      </c>
      <c r="B21" s="25" t="s">
        <v>56</v>
      </c>
      <c r="C21" s="24" t="s">
        <v>29</v>
      </c>
      <c r="D21" s="64">
        <f>'דיווח דיגומים'!F20</f>
        <v>3352.4837985643676</v>
      </c>
      <c r="E21" s="36">
        <v>2000</v>
      </c>
      <c r="F21" s="37">
        <v>1000</v>
      </c>
      <c r="G21" s="38">
        <v>100</v>
      </c>
      <c r="H21" s="40">
        <v>30</v>
      </c>
      <c r="I21" s="33">
        <v>1625.25</v>
      </c>
      <c r="J21" s="34">
        <v>253.75</v>
      </c>
      <c r="K21" s="34"/>
      <c r="L21" s="86"/>
      <c r="O21" s="23"/>
      <c r="P21" s="23"/>
      <c r="Q21" s="23"/>
      <c r="R21" s="23"/>
    </row>
    <row r="22" spans="1:18" ht="15">
      <c r="A22" s="50">
        <f t="shared" si="0"/>
        <v>20</v>
      </c>
      <c r="B22" s="25" t="s">
        <v>57</v>
      </c>
      <c r="C22" s="24" t="s">
        <v>29</v>
      </c>
      <c r="D22" s="64">
        <f>'דיווח דיגומים'!F21</f>
        <v>274520.07498804608</v>
      </c>
      <c r="E22" s="36">
        <v>2000</v>
      </c>
      <c r="F22" s="37">
        <v>1000</v>
      </c>
      <c r="G22" s="38">
        <v>100</v>
      </c>
      <c r="H22" s="40">
        <v>30</v>
      </c>
      <c r="I22" s="33">
        <v>162.30000000000001</v>
      </c>
      <c r="J22" s="34">
        <v>51.1</v>
      </c>
      <c r="K22" s="34">
        <v>15.26</v>
      </c>
      <c r="L22" s="86">
        <v>4.76</v>
      </c>
      <c r="O22" s="23"/>
      <c r="P22" s="23"/>
      <c r="Q22" s="23"/>
      <c r="R22" s="23"/>
    </row>
    <row r="23" spans="1:18" ht="15">
      <c r="A23" s="50">
        <f t="shared" si="0"/>
        <v>21</v>
      </c>
      <c r="B23" s="25" t="s">
        <v>58</v>
      </c>
      <c r="C23" s="24" t="s">
        <v>60</v>
      </c>
      <c r="D23" s="64">
        <f>'דיווח דיגומים'!F22</f>
        <v>5446.5281937541022</v>
      </c>
      <c r="E23" s="36">
        <v>2000</v>
      </c>
      <c r="F23" s="37">
        <v>1000</v>
      </c>
      <c r="G23" s="38">
        <v>100</v>
      </c>
      <c r="H23" s="40">
        <v>30</v>
      </c>
      <c r="I23" s="33">
        <v>506.5</v>
      </c>
      <c r="J23" s="34">
        <v>118.5</v>
      </c>
      <c r="K23" s="34"/>
      <c r="L23" s="86"/>
      <c r="O23" s="23"/>
      <c r="P23" s="23"/>
      <c r="Q23" s="23"/>
      <c r="R23" s="23"/>
    </row>
    <row r="24" spans="1:18" ht="15">
      <c r="A24" s="50">
        <f t="shared" si="0"/>
        <v>22</v>
      </c>
      <c r="B24" s="25" t="s">
        <v>61</v>
      </c>
      <c r="C24" s="24" t="s">
        <v>29</v>
      </c>
      <c r="D24" s="64">
        <f>'דיווח דיגומים'!F23</f>
        <v>2697.9302564102563</v>
      </c>
      <c r="E24" s="36">
        <v>2000</v>
      </c>
      <c r="F24" s="37">
        <v>1000</v>
      </c>
      <c r="G24" s="38">
        <v>100</v>
      </c>
      <c r="H24" s="40">
        <v>30</v>
      </c>
      <c r="I24" s="33">
        <v>7375</v>
      </c>
      <c r="J24" s="34">
        <v>480.5</v>
      </c>
      <c r="K24" s="34">
        <v>48.71</v>
      </c>
      <c r="L24" s="86"/>
      <c r="O24" s="23"/>
      <c r="P24" s="23"/>
      <c r="Q24" s="23"/>
      <c r="R24" s="23"/>
    </row>
    <row r="25" spans="1:18" ht="15">
      <c r="A25" s="50">
        <f t="shared" si="0"/>
        <v>23</v>
      </c>
      <c r="B25" s="25" t="s">
        <v>62</v>
      </c>
      <c r="C25" s="24" t="s">
        <v>29</v>
      </c>
      <c r="D25" s="64">
        <f>'דיווח דיגומים'!F24</f>
        <v>1437.0258194766252</v>
      </c>
      <c r="E25" s="36">
        <v>2000</v>
      </c>
      <c r="F25" s="37">
        <v>1000</v>
      </c>
      <c r="G25" s="38">
        <v>100</v>
      </c>
      <c r="H25" s="40">
        <v>30</v>
      </c>
      <c r="I25" s="33">
        <v>2338</v>
      </c>
      <c r="J25" s="34">
        <v>799.5</v>
      </c>
      <c r="K25" s="34"/>
      <c r="L25" s="86"/>
      <c r="O25" s="23"/>
      <c r="P25" s="23"/>
      <c r="Q25" s="23"/>
      <c r="R25" s="23"/>
    </row>
    <row r="26" spans="1:18" ht="15">
      <c r="A26" s="50">
        <f t="shared" si="0"/>
        <v>24</v>
      </c>
      <c r="B26" s="63" t="s">
        <v>63</v>
      </c>
      <c r="C26" s="24" t="s">
        <v>64</v>
      </c>
      <c r="D26" s="64">
        <f>'דיווח דיגומים'!F25</f>
        <v>9370.955767350928</v>
      </c>
      <c r="E26" s="36">
        <v>2000</v>
      </c>
      <c r="F26" s="37">
        <v>1000</v>
      </c>
      <c r="G26" s="38">
        <v>100</v>
      </c>
      <c r="H26" s="40">
        <v>30</v>
      </c>
      <c r="I26" s="36">
        <v>7078.75</v>
      </c>
      <c r="J26" s="37">
        <v>749.25</v>
      </c>
      <c r="K26" s="37">
        <v>268.77</v>
      </c>
      <c r="L26" s="87">
        <v>140.04</v>
      </c>
      <c r="O26" s="23"/>
      <c r="P26" s="23"/>
      <c r="Q26" s="23"/>
      <c r="R26" s="23"/>
    </row>
    <row r="27" spans="1:18" ht="15">
      <c r="A27" s="50">
        <f t="shared" si="0"/>
        <v>25</v>
      </c>
      <c r="B27" s="25" t="s">
        <v>65</v>
      </c>
      <c r="C27" s="24" t="s">
        <v>64</v>
      </c>
      <c r="D27" s="64">
        <f>'דיווח דיגומים'!F26</f>
        <v>12136.701413785649</v>
      </c>
      <c r="E27" s="36">
        <v>2000</v>
      </c>
      <c r="F27" s="37">
        <v>1000</v>
      </c>
      <c r="G27" s="38">
        <v>100</v>
      </c>
      <c r="H27" s="40">
        <v>30</v>
      </c>
      <c r="I27" s="33">
        <v>3369.57</v>
      </c>
      <c r="J27" s="34">
        <v>935.86</v>
      </c>
      <c r="K27" s="34">
        <v>474</v>
      </c>
      <c r="L27" s="86">
        <v>91.4</v>
      </c>
      <c r="O27" s="23"/>
      <c r="P27" s="23"/>
      <c r="Q27" s="23"/>
      <c r="R27" s="23"/>
    </row>
    <row r="28" spans="1:18" ht="15">
      <c r="A28" s="50">
        <f t="shared" si="0"/>
        <v>26</v>
      </c>
      <c r="B28" s="25" t="s">
        <v>66</v>
      </c>
      <c r="C28" s="24" t="s">
        <v>64</v>
      </c>
      <c r="D28" s="64">
        <f>'דיווח דיגומים'!F27</f>
        <v>3618.317861329117</v>
      </c>
      <c r="E28" s="36">
        <v>5000</v>
      </c>
      <c r="F28" s="37">
        <v>3000</v>
      </c>
      <c r="G28" s="38">
        <v>450</v>
      </c>
      <c r="H28" s="40">
        <v>90</v>
      </c>
      <c r="I28" s="33">
        <v>2844.75</v>
      </c>
      <c r="J28" s="34">
        <v>736</v>
      </c>
      <c r="K28" s="34">
        <v>158.69999999999999</v>
      </c>
      <c r="L28" s="86">
        <v>47.75</v>
      </c>
      <c r="O28" s="23"/>
      <c r="P28" s="23"/>
      <c r="Q28" s="23"/>
      <c r="R28" s="23"/>
    </row>
    <row r="29" spans="1:18" ht="15">
      <c r="A29" s="50">
        <f t="shared" si="0"/>
        <v>27</v>
      </c>
      <c r="B29" s="25" t="s">
        <v>67</v>
      </c>
      <c r="C29" s="24" t="s">
        <v>64</v>
      </c>
      <c r="D29" s="64">
        <f>'דיווח דיגומים'!F28</f>
        <v>11305.576160376479</v>
      </c>
      <c r="E29" s="36">
        <v>5000</v>
      </c>
      <c r="F29" s="37">
        <v>3000</v>
      </c>
      <c r="G29" s="38">
        <v>450</v>
      </c>
      <c r="H29" s="40">
        <v>90</v>
      </c>
      <c r="I29" s="33">
        <v>8562.5</v>
      </c>
      <c r="J29" s="34">
        <v>1822.75</v>
      </c>
      <c r="K29" s="34">
        <v>567</v>
      </c>
      <c r="L29" s="86">
        <v>157</v>
      </c>
      <c r="O29" s="23"/>
      <c r="P29" s="23"/>
      <c r="Q29" s="23"/>
      <c r="R29" s="23"/>
    </row>
    <row r="30" spans="1:18" ht="15">
      <c r="A30" s="50">
        <f t="shared" si="0"/>
        <v>28</v>
      </c>
      <c r="B30" s="25" t="s">
        <v>69</v>
      </c>
      <c r="C30" s="24" t="s">
        <v>64</v>
      </c>
      <c r="D30" s="64">
        <f>'דיווח דיגומים'!F29</f>
        <v>21474.561688311685</v>
      </c>
      <c r="E30" s="36">
        <v>5000</v>
      </c>
      <c r="F30" s="37">
        <v>3000</v>
      </c>
      <c r="G30" s="38">
        <v>450</v>
      </c>
      <c r="H30" s="40">
        <v>90</v>
      </c>
      <c r="I30" s="33">
        <v>1020.5</v>
      </c>
      <c r="J30" s="34">
        <v>331.5</v>
      </c>
      <c r="K30" s="34">
        <v>95.62</v>
      </c>
      <c r="L30" s="86">
        <v>25.21</v>
      </c>
      <c r="O30" s="23"/>
      <c r="P30" s="23"/>
      <c r="Q30" s="23"/>
      <c r="R30" s="23"/>
    </row>
    <row r="31" spans="1:18" ht="15.75" thickBot="1">
      <c r="A31" s="50">
        <f t="shared" si="0"/>
        <v>29</v>
      </c>
      <c r="B31" s="25" t="s">
        <v>70</v>
      </c>
      <c r="C31" s="24" t="s">
        <v>64</v>
      </c>
      <c r="D31" s="64">
        <f>'דיווח דיגומים'!F30</f>
        <v>10672.843686094568</v>
      </c>
      <c r="E31" s="36">
        <v>5000</v>
      </c>
      <c r="F31" s="37">
        <v>3000</v>
      </c>
      <c r="G31" s="38">
        <v>450</v>
      </c>
      <c r="H31" s="40">
        <v>90</v>
      </c>
      <c r="I31" s="91">
        <v>2383.83</v>
      </c>
      <c r="J31" s="92">
        <v>369.83</v>
      </c>
      <c r="K31" s="92">
        <v>303.62</v>
      </c>
      <c r="L31" s="93">
        <v>21.23</v>
      </c>
      <c r="O31" s="23"/>
      <c r="P31" s="23"/>
      <c r="Q31" s="23"/>
      <c r="R31" s="23"/>
    </row>
    <row r="32" spans="1:18">
      <c r="O32" s="23"/>
      <c r="P32" s="23"/>
      <c r="Q32" s="23"/>
      <c r="R32" s="23"/>
    </row>
  </sheetData>
  <mergeCells count="2">
    <mergeCell ref="E1:H1"/>
    <mergeCell ref="I1:L1"/>
  </mergeCells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7"/>
  <sheetViews>
    <sheetView rightToLeft="1" zoomScaleNormal="100" workbookViewId="0">
      <selection activeCell="K25" sqref="K25"/>
    </sheetView>
  </sheetViews>
  <sheetFormatPr defaultColWidth="9" defaultRowHeight="14.25"/>
  <cols>
    <col min="1" max="1" width="4.625" style="1" customWidth="1"/>
    <col min="2" max="2" width="24.625" style="97" customWidth="1"/>
    <col min="3" max="3" width="36.75" style="97" customWidth="1"/>
    <col min="4" max="4" width="13.25" style="142" customWidth="1"/>
    <col min="5" max="5" width="13.375" style="74" customWidth="1"/>
    <col min="6" max="7" width="14.75" style="95" customWidth="1"/>
    <col min="8" max="11" width="9" style="1"/>
    <col min="12" max="12" width="11.25" style="1" customWidth="1"/>
    <col min="13" max="13" width="12.375" style="1" customWidth="1"/>
    <col min="14" max="14" width="12.25" style="1" customWidth="1"/>
    <col min="15" max="16384" width="9" style="1"/>
  </cols>
  <sheetData>
    <row r="1" spans="1:9" s="7" customFormat="1" ht="27" customHeight="1" thickBot="1">
      <c r="A1" s="70" t="s">
        <v>18</v>
      </c>
      <c r="B1" s="98" t="s">
        <v>11</v>
      </c>
      <c r="C1" s="70" t="s">
        <v>17</v>
      </c>
      <c r="D1" s="137" t="s">
        <v>24</v>
      </c>
      <c r="E1" s="109" t="s">
        <v>23</v>
      </c>
      <c r="F1" s="98" t="s">
        <v>22</v>
      </c>
      <c r="G1" s="71" t="s">
        <v>21</v>
      </c>
      <c r="H1" s="72"/>
    </row>
    <row r="2" spans="1:9">
      <c r="A2" s="117">
        <v>1</v>
      </c>
      <c r="B2" s="103" t="s">
        <v>83</v>
      </c>
      <c r="C2" s="105" t="s">
        <v>113</v>
      </c>
      <c r="D2" s="138">
        <v>531</v>
      </c>
      <c r="E2" s="60">
        <v>44739</v>
      </c>
      <c r="F2" s="110" t="s">
        <v>108</v>
      </c>
      <c r="G2" s="125">
        <v>510</v>
      </c>
      <c r="H2" s="73"/>
      <c r="I2" s="21"/>
    </row>
    <row r="3" spans="1:9">
      <c r="A3" s="118">
        <v>2</v>
      </c>
      <c r="B3" s="104" t="s">
        <v>83</v>
      </c>
      <c r="C3" s="106" t="s">
        <v>113</v>
      </c>
      <c r="D3" s="139">
        <v>531</v>
      </c>
      <c r="E3" s="59">
        <v>44739</v>
      </c>
      <c r="F3" s="111" t="s">
        <v>107</v>
      </c>
      <c r="G3" s="126">
        <v>529</v>
      </c>
      <c r="H3" s="73"/>
      <c r="I3" s="21"/>
    </row>
    <row r="4" spans="1:9">
      <c r="A4" s="118">
        <v>3</v>
      </c>
      <c r="B4" s="100" t="s">
        <v>83</v>
      </c>
      <c r="C4" s="106" t="s">
        <v>113</v>
      </c>
      <c r="D4" s="139">
        <v>531</v>
      </c>
      <c r="E4" s="59">
        <v>44739</v>
      </c>
      <c r="F4" s="111" t="s">
        <v>105</v>
      </c>
      <c r="G4" s="126">
        <v>603</v>
      </c>
      <c r="H4" s="74"/>
    </row>
    <row r="5" spans="1:9" ht="15" thickBot="1">
      <c r="A5" s="119">
        <v>4</v>
      </c>
      <c r="B5" s="101" t="s">
        <v>83</v>
      </c>
      <c r="C5" s="107" t="s">
        <v>113</v>
      </c>
      <c r="D5" s="140">
        <v>134.19999999999999</v>
      </c>
      <c r="E5" s="61">
        <v>44893</v>
      </c>
      <c r="F5" s="112" t="s">
        <v>105</v>
      </c>
      <c r="G5" s="127">
        <v>457</v>
      </c>
      <c r="H5" s="74"/>
    </row>
    <row r="6" spans="1:9" ht="15" thickBot="1">
      <c r="A6" s="120">
        <f>A5+1</f>
        <v>5</v>
      </c>
      <c r="B6" s="100" t="s">
        <v>33</v>
      </c>
      <c r="C6" s="106" t="s">
        <v>29</v>
      </c>
      <c r="D6" s="139">
        <v>1480</v>
      </c>
      <c r="E6" s="59">
        <v>44756</v>
      </c>
      <c r="F6" s="113" t="s">
        <v>114</v>
      </c>
      <c r="G6" s="129">
        <v>4</v>
      </c>
      <c r="H6" s="74"/>
    </row>
    <row r="7" spans="1:9" ht="15" thickBot="1">
      <c r="A7" s="122">
        <f>A6+1</f>
        <v>6</v>
      </c>
      <c r="B7" s="99" t="s">
        <v>85</v>
      </c>
      <c r="C7" s="105" t="s">
        <v>38</v>
      </c>
      <c r="D7" s="138">
        <v>144</v>
      </c>
      <c r="E7" s="60">
        <v>44678</v>
      </c>
      <c r="F7" s="115" t="s">
        <v>106</v>
      </c>
      <c r="G7" s="125">
        <v>118</v>
      </c>
      <c r="H7" s="74"/>
    </row>
    <row r="8" spans="1:9">
      <c r="A8" s="122">
        <v>7</v>
      </c>
      <c r="B8" s="94" t="s">
        <v>73</v>
      </c>
      <c r="C8" s="145" t="s">
        <v>29</v>
      </c>
      <c r="D8" s="143">
        <v>110</v>
      </c>
      <c r="E8" s="147">
        <v>44614</v>
      </c>
      <c r="F8" s="66" t="s">
        <v>117</v>
      </c>
      <c r="G8" s="110">
        <v>5.84</v>
      </c>
      <c r="H8" s="74"/>
    </row>
    <row r="9" spans="1:9" ht="15" thickBot="1">
      <c r="A9" s="124">
        <f>A8+1</f>
        <v>8</v>
      </c>
      <c r="B9" s="96" t="s">
        <v>73</v>
      </c>
      <c r="C9" s="146" t="s">
        <v>29</v>
      </c>
      <c r="D9" s="144">
        <v>110</v>
      </c>
      <c r="E9" s="148">
        <v>44614</v>
      </c>
      <c r="F9" s="67" t="s">
        <v>105</v>
      </c>
      <c r="G9" s="112">
        <v>455</v>
      </c>
      <c r="H9" s="74"/>
    </row>
    <row r="10" spans="1:9">
      <c r="A10" s="120">
        <f>A9+1</f>
        <v>9</v>
      </c>
      <c r="B10" s="100" t="s">
        <v>43</v>
      </c>
      <c r="C10" s="106" t="s">
        <v>29</v>
      </c>
      <c r="D10" s="139">
        <v>1814.4</v>
      </c>
      <c r="E10" s="59">
        <v>44642</v>
      </c>
      <c r="F10" s="113" t="s">
        <v>107</v>
      </c>
      <c r="G10" s="132">
        <v>281.02</v>
      </c>
      <c r="H10" s="74"/>
    </row>
    <row r="11" spans="1:9">
      <c r="A11" s="120">
        <f t="shared" ref="A11:A45" si="0">A10+1</f>
        <v>10</v>
      </c>
      <c r="B11" s="100" t="s">
        <v>43</v>
      </c>
      <c r="C11" s="106" t="s">
        <v>29</v>
      </c>
      <c r="D11" s="139">
        <v>1814.4</v>
      </c>
      <c r="E11" s="59">
        <v>44642</v>
      </c>
      <c r="F11" s="113" t="s">
        <v>105</v>
      </c>
      <c r="G11" s="132">
        <v>514.09</v>
      </c>
      <c r="H11" s="74"/>
    </row>
    <row r="12" spans="1:9">
      <c r="A12" s="120">
        <f t="shared" si="0"/>
        <v>11</v>
      </c>
      <c r="B12" s="100" t="s">
        <v>43</v>
      </c>
      <c r="C12" s="106" t="s">
        <v>29</v>
      </c>
      <c r="D12" s="139">
        <v>1298.8</v>
      </c>
      <c r="E12" s="59">
        <v>44710</v>
      </c>
      <c r="F12" s="113" t="s">
        <v>108</v>
      </c>
      <c r="G12" s="132">
        <v>579</v>
      </c>
      <c r="H12" s="74"/>
    </row>
    <row r="13" spans="1:9">
      <c r="A13" s="120">
        <f t="shared" si="0"/>
        <v>12</v>
      </c>
      <c r="B13" s="100" t="s">
        <v>43</v>
      </c>
      <c r="C13" s="106" t="s">
        <v>29</v>
      </c>
      <c r="D13" s="139">
        <v>1298.8</v>
      </c>
      <c r="E13" s="59">
        <v>44710</v>
      </c>
      <c r="F13" s="113" t="s">
        <v>107</v>
      </c>
      <c r="G13" s="132">
        <v>245</v>
      </c>
      <c r="H13" s="74"/>
    </row>
    <row r="14" spans="1:9" ht="15" thickBot="1">
      <c r="A14" s="120">
        <f t="shared" si="0"/>
        <v>13</v>
      </c>
      <c r="B14" s="101" t="s">
        <v>43</v>
      </c>
      <c r="C14" s="107" t="s">
        <v>29</v>
      </c>
      <c r="D14" s="140">
        <v>2736</v>
      </c>
      <c r="E14" s="61">
        <v>44915</v>
      </c>
      <c r="F14" s="114" t="s">
        <v>107</v>
      </c>
      <c r="G14" s="133">
        <v>304</v>
      </c>
      <c r="H14" s="74"/>
    </row>
    <row r="15" spans="1:9">
      <c r="A15" s="122">
        <f t="shared" si="0"/>
        <v>14</v>
      </c>
      <c r="B15" s="99" t="s">
        <v>45</v>
      </c>
      <c r="C15" s="105" t="s">
        <v>46</v>
      </c>
      <c r="D15" s="138">
        <v>1820</v>
      </c>
      <c r="E15" s="60">
        <v>44711</v>
      </c>
      <c r="F15" s="115" t="s">
        <v>107</v>
      </c>
      <c r="G15" s="131">
        <v>329</v>
      </c>
      <c r="H15" s="74"/>
    </row>
    <row r="16" spans="1:9">
      <c r="A16" s="123">
        <f t="shared" si="0"/>
        <v>15</v>
      </c>
      <c r="B16" s="100" t="s">
        <v>45</v>
      </c>
      <c r="C16" s="106" t="s">
        <v>46</v>
      </c>
      <c r="D16" s="139">
        <v>1820</v>
      </c>
      <c r="E16" s="59">
        <v>44711</v>
      </c>
      <c r="F16" s="113" t="s">
        <v>108</v>
      </c>
      <c r="G16" s="132">
        <v>319</v>
      </c>
      <c r="H16" s="74"/>
    </row>
    <row r="17" spans="1:8" ht="15" thickBot="1">
      <c r="A17" s="124">
        <f t="shared" si="0"/>
        <v>16</v>
      </c>
      <c r="B17" s="101" t="s">
        <v>45</v>
      </c>
      <c r="C17" s="107" t="s">
        <v>46</v>
      </c>
      <c r="D17" s="140">
        <v>1561.5</v>
      </c>
      <c r="E17" s="61">
        <v>44756</v>
      </c>
      <c r="F17" s="114" t="s">
        <v>108</v>
      </c>
      <c r="G17" s="133">
        <v>1093</v>
      </c>
      <c r="H17" s="74"/>
    </row>
    <row r="18" spans="1:8" ht="15" thickBot="1">
      <c r="A18" s="120">
        <f t="shared" si="0"/>
        <v>17</v>
      </c>
      <c r="B18" s="102" t="s">
        <v>47</v>
      </c>
      <c r="C18" s="108" t="s">
        <v>29</v>
      </c>
      <c r="D18" s="136">
        <v>0</v>
      </c>
      <c r="E18" s="62">
        <v>44802</v>
      </c>
      <c r="F18" s="116" t="s">
        <v>107</v>
      </c>
      <c r="G18" s="134">
        <v>236</v>
      </c>
      <c r="H18" s="74"/>
    </row>
    <row r="19" spans="1:8" ht="15" thickBot="1">
      <c r="A19" s="121">
        <f t="shared" si="0"/>
        <v>18</v>
      </c>
      <c r="B19" s="102" t="s">
        <v>50</v>
      </c>
      <c r="C19" s="108" t="s">
        <v>49</v>
      </c>
      <c r="D19" s="141">
        <v>198</v>
      </c>
      <c r="E19" s="62">
        <v>44803</v>
      </c>
      <c r="F19" s="116" t="s">
        <v>109</v>
      </c>
      <c r="G19" s="130">
        <v>2.08</v>
      </c>
      <c r="H19" s="74"/>
    </row>
    <row r="20" spans="1:8">
      <c r="A20" s="120">
        <f t="shared" si="0"/>
        <v>19</v>
      </c>
      <c r="B20" s="99" t="s">
        <v>51</v>
      </c>
      <c r="C20" s="105" t="s">
        <v>49</v>
      </c>
      <c r="D20" s="138">
        <v>27</v>
      </c>
      <c r="E20" s="60">
        <v>44740</v>
      </c>
      <c r="F20" s="110" t="s">
        <v>115</v>
      </c>
      <c r="G20" s="128">
        <v>0.15</v>
      </c>
      <c r="H20" s="74"/>
    </row>
    <row r="21" spans="1:8" ht="15" thickBot="1">
      <c r="A21" s="120">
        <f t="shared" si="0"/>
        <v>20</v>
      </c>
      <c r="B21" s="101" t="s">
        <v>51</v>
      </c>
      <c r="C21" s="107" t="s">
        <v>49</v>
      </c>
      <c r="D21" s="140">
        <v>27</v>
      </c>
      <c r="E21" s="61">
        <v>44740</v>
      </c>
      <c r="F21" s="112" t="s">
        <v>116</v>
      </c>
      <c r="G21" s="133">
        <v>360.9</v>
      </c>
      <c r="H21" s="74"/>
    </row>
    <row r="22" spans="1:8">
      <c r="A22" s="122">
        <f t="shared" si="0"/>
        <v>21</v>
      </c>
      <c r="B22" s="99" t="s">
        <v>52</v>
      </c>
      <c r="C22" s="105" t="s">
        <v>49</v>
      </c>
      <c r="D22" s="138">
        <v>36</v>
      </c>
      <c r="E22" s="60">
        <v>44678</v>
      </c>
      <c r="F22" s="110" t="s">
        <v>106</v>
      </c>
      <c r="G22" s="131">
        <v>21</v>
      </c>
      <c r="H22" s="74"/>
    </row>
    <row r="23" spans="1:8">
      <c r="A23" s="123">
        <f t="shared" si="0"/>
        <v>22</v>
      </c>
      <c r="B23" s="100" t="s">
        <v>52</v>
      </c>
      <c r="C23" s="106" t="s">
        <v>49</v>
      </c>
      <c r="D23" s="139">
        <v>36</v>
      </c>
      <c r="E23" s="59">
        <v>44678</v>
      </c>
      <c r="F23" s="111" t="s">
        <v>109</v>
      </c>
      <c r="G23" s="129">
        <v>6.39</v>
      </c>
      <c r="H23" s="74"/>
    </row>
    <row r="24" spans="1:8">
      <c r="A24" s="123">
        <f t="shared" si="0"/>
        <v>23</v>
      </c>
      <c r="B24" s="100" t="s">
        <v>52</v>
      </c>
      <c r="C24" s="106" t="s">
        <v>49</v>
      </c>
      <c r="D24" s="139">
        <v>27</v>
      </c>
      <c r="E24" s="59">
        <v>44893</v>
      </c>
      <c r="F24" s="111" t="s">
        <v>109</v>
      </c>
      <c r="G24" s="129">
        <v>4.8099999999999996</v>
      </c>
      <c r="H24" s="74"/>
    </row>
    <row r="25" spans="1:8">
      <c r="A25" s="123">
        <f t="shared" si="0"/>
        <v>24</v>
      </c>
      <c r="B25" s="100" t="s">
        <v>52</v>
      </c>
      <c r="C25" s="106" t="s">
        <v>49</v>
      </c>
      <c r="D25" s="139">
        <v>27</v>
      </c>
      <c r="E25" s="59">
        <v>44893</v>
      </c>
      <c r="F25" s="111" t="s">
        <v>106</v>
      </c>
      <c r="G25" s="132">
        <v>282</v>
      </c>
      <c r="H25" s="74"/>
    </row>
    <row r="26" spans="1:8" ht="15" thickBot="1">
      <c r="A26" s="124">
        <f t="shared" si="0"/>
        <v>25</v>
      </c>
      <c r="B26" s="101" t="s">
        <v>52</v>
      </c>
      <c r="C26" s="107" t="s">
        <v>49</v>
      </c>
      <c r="D26" s="140">
        <v>27</v>
      </c>
      <c r="E26" s="61">
        <v>44893</v>
      </c>
      <c r="F26" s="112" t="s">
        <v>115</v>
      </c>
      <c r="G26" s="135">
        <v>0.22</v>
      </c>
      <c r="H26" s="74"/>
    </row>
    <row r="27" spans="1:8">
      <c r="A27" s="120">
        <f t="shared" si="0"/>
        <v>26</v>
      </c>
      <c r="B27" s="99" t="s">
        <v>54</v>
      </c>
      <c r="C27" s="105" t="s">
        <v>49</v>
      </c>
      <c r="D27" s="138">
        <v>48.6</v>
      </c>
      <c r="E27" s="60">
        <v>44614</v>
      </c>
      <c r="F27" s="110" t="s">
        <v>106</v>
      </c>
      <c r="G27" s="131">
        <v>26.5</v>
      </c>
      <c r="H27" s="74"/>
    </row>
    <row r="28" spans="1:8" ht="15" thickBot="1">
      <c r="A28" s="120">
        <f t="shared" si="0"/>
        <v>27</v>
      </c>
      <c r="B28" s="101" t="s">
        <v>54</v>
      </c>
      <c r="C28" s="107" t="s">
        <v>49</v>
      </c>
      <c r="D28" s="140">
        <v>81</v>
      </c>
      <c r="E28" s="61">
        <v>44893</v>
      </c>
      <c r="F28" s="112" t="s">
        <v>106</v>
      </c>
      <c r="G28" s="133">
        <v>198</v>
      </c>
    </row>
    <row r="29" spans="1:8">
      <c r="A29" s="122">
        <f t="shared" si="0"/>
        <v>28</v>
      </c>
      <c r="B29" s="99" t="s">
        <v>56</v>
      </c>
      <c r="C29" s="105" t="s">
        <v>113</v>
      </c>
      <c r="D29" s="138">
        <v>621</v>
      </c>
      <c r="E29" s="60">
        <v>44740</v>
      </c>
      <c r="F29" s="110" t="s">
        <v>107</v>
      </c>
      <c r="G29" s="131">
        <v>258</v>
      </c>
    </row>
    <row r="30" spans="1:8" ht="15" thickBot="1">
      <c r="A30" s="124">
        <f t="shared" si="0"/>
        <v>29</v>
      </c>
      <c r="B30" s="101" t="s">
        <v>56</v>
      </c>
      <c r="C30" s="107" t="s">
        <v>113</v>
      </c>
      <c r="D30" s="140">
        <v>567</v>
      </c>
      <c r="E30" s="61">
        <v>44833</v>
      </c>
      <c r="F30" s="112" t="s">
        <v>107</v>
      </c>
      <c r="G30" s="133">
        <v>247.12</v>
      </c>
    </row>
    <row r="31" spans="1:8" ht="15" thickBot="1">
      <c r="A31" s="120">
        <f t="shared" si="0"/>
        <v>30</v>
      </c>
      <c r="B31" s="102" t="s">
        <v>57</v>
      </c>
      <c r="C31" s="108" t="s">
        <v>29</v>
      </c>
      <c r="D31" s="141">
        <v>619</v>
      </c>
      <c r="E31" s="62">
        <v>44756</v>
      </c>
      <c r="F31" s="116" t="s">
        <v>114</v>
      </c>
      <c r="G31" s="130">
        <v>2.8</v>
      </c>
    </row>
    <row r="32" spans="1:8">
      <c r="A32" s="122">
        <f t="shared" si="0"/>
        <v>31</v>
      </c>
      <c r="B32" s="99" t="s">
        <v>58</v>
      </c>
      <c r="C32" s="105" t="s">
        <v>60</v>
      </c>
      <c r="D32" s="138">
        <v>762.6</v>
      </c>
      <c r="E32" s="60">
        <v>44641</v>
      </c>
      <c r="F32" s="110" t="s">
        <v>105</v>
      </c>
      <c r="G32" s="131">
        <v>1113</v>
      </c>
    </row>
    <row r="33" spans="1:13" ht="15" thickBot="1">
      <c r="A33" s="124">
        <f t="shared" si="0"/>
        <v>32</v>
      </c>
      <c r="B33" s="101" t="s">
        <v>58</v>
      </c>
      <c r="C33" s="107" t="s">
        <v>60</v>
      </c>
      <c r="D33" s="140">
        <v>762.6</v>
      </c>
      <c r="E33" s="61">
        <v>44641</v>
      </c>
      <c r="F33" s="112" t="s">
        <v>107</v>
      </c>
      <c r="G33" s="133">
        <v>419.6</v>
      </c>
    </row>
    <row r="34" spans="1:13">
      <c r="A34" s="120">
        <f t="shared" si="0"/>
        <v>33</v>
      </c>
      <c r="B34" s="99" t="s">
        <v>61</v>
      </c>
      <c r="C34" s="105" t="s">
        <v>29</v>
      </c>
      <c r="D34" s="138">
        <v>680</v>
      </c>
      <c r="E34" s="60">
        <v>44614</v>
      </c>
      <c r="F34" s="110" t="s">
        <v>107</v>
      </c>
      <c r="G34" s="131">
        <v>265.60000000000002</v>
      </c>
    </row>
    <row r="35" spans="1:13">
      <c r="A35" s="120">
        <f t="shared" si="0"/>
        <v>34</v>
      </c>
      <c r="B35" s="100" t="s">
        <v>61</v>
      </c>
      <c r="C35" s="106" t="s">
        <v>29</v>
      </c>
      <c r="D35" s="139">
        <v>680</v>
      </c>
      <c r="E35" s="59">
        <v>44614</v>
      </c>
      <c r="F35" s="111" t="s">
        <v>108</v>
      </c>
      <c r="G35" s="132">
        <v>346</v>
      </c>
    </row>
    <row r="36" spans="1:13">
      <c r="A36" s="120">
        <f t="shared" si="0"/>
        <v>35</v>
      </c>
      <c r="B36" s="100" t="s">
        <v>61</v>
      </c>
      <c r="C36" s="106" t="s">
        <v>29</v>
      </c>
      <c r="D36" s="139">
        <v>680</v>
      </c>
      <c r="E36" s="59">
        <v>44614</v>
      </c>
      <c r="F36" s="111" t="s">
        <v>105</v>
      </c>
      <c r="G36" s="132">
        <v>467</v>
      </c>
    </row>
    <row r="37" spans="1:13">
      <c r="A37" s="120">
        <f t="shared" si="0"/>
        <v>36</v>
      </c>
      <c r="B37" s="100" t="s">
        <v>61</v>
      </c>
      <c r="C37" s="106" t="s">
        <v>29</v>
      </c>
      <c r="D37" s="139">
        <v>774</v>
      </c>
      <c r="E37" s="59">
        <v>44739</v>
      </c>
      <c r="F37" s="111" t="s">
        <v>105</v>
      </c>
      <c r="G37" s="132">
        <v>684</v>
      </c>
    </row>
    <row r="38" spans="1:13">
      <c r="A38" s="120">
        <f t="shared" si="0"/>
        <v>37</v>
      </c>
      <c r="B38" s="100" t="s">
        <v>61</v>
      </c>
      <c r="C38" s="106" t="s">
        <v>29</v>
      </c>
      <c r="D38" s="139">
        <v>774</v>
      </c>
      <c r="E38" s="59">
        <v>44739</v>
      </c>
      <c r="F38" s="111" t="s">
        <v>107</v>
      </c>
      <c r="G38" s="132">
        <v>319</v>
      </c>
    </row>
    <row r="39" spans="1:13">
      <c r="A39" s="120">
        <f t="shared" si="0"/>
        <v>38</v>
      </c>
      <c r="B39" s="100" t="s">
        <v>61</v>
      </c>
      <c r="C39" s="106" t="s">
        <v>29</v>
      </c>
      <c r="D39" s="139">
        <v>448</v>
      </c>
      <c r="E39" s="59">
        <v>44803</v>
      </c>
      <c r="F39" s="111" t="s">
        <v>107</v>
      </c>
      <c r="G39" s="132">
        <v>233.55</v>
      </c>
    </row>
    <row r="40" spans="1:13">
      <c r="A40" s="120">
        <f t="shared" si="0"/>
        <v>39</v>
      </c>
      <c r="B40" s="100" t="s">
        <v>61</v>
      </c>
      <c r="C40" s="106" t="s">
        <v>29</v>
      </c>
      <c r="D40" s="139">
        <v>448</v>
      </c>
      <c r="E40" s="59">
        <v>44803</v>
      </c>
      <c r="F40" s="111" t="s">
        <v>105</v>
      </c>
      <c r="G40" s="126">
        <v>474</v>
      </c>
    </row>
    <row r="41" spans="1:13">
      <c r="A41" s="120">
        <f t="shared" si="0"/>
        <v>40</v>
      </c>
      <c r="B41" s="100" t="s">
        <v>61</v>
      </c>
      <c r="C41" s="106" t="s">
        <v>29</v>
      </c>
      <c r="D41" s="139">
        <v>540</v>
      </c>
      <c r="E41" s="59">
        <v>44894</v>
      </c>
      <c r="F41" s="111" t="s">
        <v>108</v>
      </c>
      <c r="G41" s="126">
        <v>695</v>
      </c>
    </row>
    <row r="42" spans="1:13">
      <c r="A42" s="120">
        <f t="shared" si="0"/>
        <v>41</v>
      </c>
      <c r="B42" s="100" t="s">
        <v>61</v>
      </c>
      <c r="C42" s="106" t="s">
        <v>29</v>
      </c>
      <c r="D42" s="139">
        <v>540</v>
      </c>
      <c r="E42" s="59">
        <v>44894</v>
      </c>
      <c r="F42" s="111" t="s">
        <v>105</v>
      </c>
      <c r="G42" s="126">
        <v>749</v>
      </c>
    </row>
    <row r="43" spans="1:13" ht="15" thickBot="1">
      <c r="A43" s="120">
        <f t="shared" si="0"/>
        <v>42</v>
      </c>
      <c r="B43" s="101" t="s">
        <v>61</v>
      </c>
      <c r="C43" s="107" t="s">
        <v>29</v>
      </c>
      <c r="D43" s="140">
        <v>540</v>
      </c>
      <c r="E43" s="61">
        <v>44894</v>
      </c>
      <c r="F43" s="112" t="s">
        <v>107</v>
      </c>
      <c r="G43" s="127">
        <v>308</v>
      </c>
    </row>
    <row r="44" spans="1:13">
      <c r="A44" s="122">
        <f t="shared" si="0"/>
        <v>43</v>
      </c>
      <c r="B44" s="99" t="s">
        <v>62</v>
      </c>
      <c r="C44" s="105" t="s">
        <v>113</v>
      </c>
      <c r="D44" s="138">
        <v>84.1</v>
      </c>
      <c r="E44" s="60">
        <v>44861</v>
      </c>
      <c r="F44" s="110" t="s">
        <v>108</v>
      </c>
      <c r="G44" s="125">
        <v>342</v>
      </c>
    </row>
    <row r="45" spans="1:13" ht="15" thickBot="1">
      <c r="A45" s="124">
        <f t="shared" si="0"/>
        <v>44</v>
      </c>
      <c r="B45" s="101" t="s">
        <v>62</v>
      </c>
      <c r="C45" s="107" t="s">
        <v>113</v>
      </c>
      <c r="D45" s="140">
        <v>247.5</v>
      </c>
      <c r="E45" s="61">
        <v>44916</v>
      </c>
      <c r="F45" s="112" t="s">
        <v>108</v>
      </c>
      <c r="G45" s="127">
        <v>310</v>
      </c>
    </row>
    <row r="46" spans="1:13">
      <c r="M46" s="59"/>
    </row>
    <row r="47" spans="1:13">
      <c r="M47" s="59"/>
    </row>
    <row r="48" spans="1:13">
      <c r="M48" s="59"/>
    </row>
    <row r="49" spans="13:13">
      <c r="M49" s="59"/>
    </row>
    <row r="50" spans="13:13">
      <c r="M50" s="59"/>
    </row>
    <row r="51" spans="13:13">
      <c r="M51" s="59"/>
    </row>
    <row r="52" spans="13:13">
      <c r="M52" s="59"/>
    </row>
    <row r="53" spans="13:13">
      <c r="M53" s="59"/>
    </row>
    <row r="54" spans="13:13">
      <c r="M54" s="59"/>
    </row>
    <row r="55" spans="13:13">
      <c r="M55" s="59"/>
    </row>
    <row r="56" spans="13:13">
      <c r="M56" s="59"/>
    </row>
    <row r="57" spans="13:13">
      <c r="M57" s="59"/>
    </row>
    <row r="58" spans="13:13">
      <c r="M58" s="59"/>
    </row>
    <row r="59" spans="13:13">
      <c r="M59" s="59"/>
    </row>
    <row r="60" spans="13:13">
      <c r="M60" s="59"/>
    </row>
    <row r="61" spans="13:13">
      <c r="M61" s="59"/>
    </row>
    <row r="62" spans="13:13">
      <c r="M62" s="59"/>
    </row>
    <row r="63" spans="13:13">
      <c r="M63" s="59"/>
    </row>
    <row r="64" spans="13:13">
      <c r="M64" s="59"/>
    </row>
    <row r="65" spans="13:13">
      <c r="M65" s="59"/>
    </row>
    <row r="66" spans="13:13">
      <c r="M66" s="59"/>
    </row>
    <row r="67" spans="13:13">
      <c r="M67" s="59"/>
    </row>
  </sheetData>
  <sortState xmlns:xlrd2="http://schemas.microsoft.com/office/spreadsheetml/2017/richdata2" ref="A2:G17">
    <sortCondition ref="B2:B17"/>
  </sortState>
  <pageMargins left="0.75" right="0.75" top="1" bottom="1" header="0.5" footer="0.5"/>
  <pageSetup paperSize="9" scale="8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PublishStartDate xmlns="7c9e7d92-4d2e-4d6f-8ea5-12e4091e13b4" xsi:nil="true"/>
    <OrderIndex xmlns="7c9e7d92-4d2e-4d6f-8ea5-12e4091e13b4">2</OrderIndex>
    <Description xmlns="7c9e7d92-4d2e-4d6f-8ea5-12e4091e13b4">פורמט דיווח שנתי - שפכי מפעלים</Description>
    <ToPublish xmlns="7c9e7d92-4d2e-4d6f-8ea5-12e4091e13b4">true</ToPublish>
    <PublishEndDate xmlns="7c9e7d92-4d2e-4d6f-8ea5-12e4091e13b4" xsi:nil="true"/>
    <FileGroup xmlns="7c9e7d92-4d2e-4d6f-8ea5-12e4091e13b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קבצים להורדה" ma:contentTypeID="0x0101009B062CC07971A94494097F37B7CF51C700B5A255B7C4A2E44E87D23E2690BDFEEB" ma:contentTypeVersion="13" ma:contentTypeDescription="" ma:contentTypeScope="" ma:versionID="8b9f27d73638b0e07b0398b68762b490">
  <xsd:schema xmlns:xsd="http://www.w3.org/2001/XMLSchema" xmlns:p="http://schemas.microsoft.com/office/2006/metadata/properties" xmlns:ns2="7c9e7d92-4d2e-4d6f-8ea5-12e4091e13b4" targetNamespace="http://schemas.microsoft.com/office/2006/metadata/properties" ma:root="true" ma:fieldsID="e5c9ff000327c0f228d934ef27bfe234" ns2:_="">
    <xsd:import namespace="7c9e7d92-4d2e-4d6f-8ea5-12e4091e13b4"/>
    <xsd:element name="properties">
      <xsd:complexType>
        <xsd:sequence>
          <xsd:element name="documentManagement">
            <xsd:complexType>
              <xsd:all>
                <xsd:element ref="ns2:Description"/>
                <xsd:element ref="ns2:FileGroup" minOccurs="0"/>
                <xsd:element ref="ns2:ToPublish" minOccurs="0"/>
                <xsd:element ref="ns2:PublishStartDate" minOccurs="0"/>
                <xsd:element ref="ns2:PublishEndDate" minOccurs="0"/>
                <xsd:element ref="ns2:OrderIndex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7c9e7d92-4d2e-4d6f-8ea5-12e4091e13b4" elementFormDefault="qualified">
    <xsd:import namespace="http://schemas.microsoft.com/office/2006/documentManagement/types"/>
    <xsd:element name="Description" ma:index="2" ma:displayName="תאור" ma:internalName="Description">
      <xsd:simpleType>
        <xsd:restriction base="dms:Note"/>
      </xsd:simpleType>
    </xsd:element>
    <xsd:element name="FileGroup" ma:index="3" nillable="true" ma:displayName="נושא המסמך" ma:list="{1d967b34-d578-438a-8871-0342ca02cdc7}" ma:internalName="FileGroup" ma:showField="Title" ma:web="7c9e7d92-4d2e-4d6f-8ea5-12e4091e13b4">
      <xsd:simpleType>
        <xsd:restriction base="dms:Lookup"/>
      </xsd:simpleType>
    </xsd:element>
    <xsd:element name="ToPublish" ma:index="4" nillable="true" ma:displayName="לפרסום" ma:default="1" ma:internalName="ToPublish">
      <xsd:simpleType>
        <xsd:restriction base="dms:Boolean"/>
      </xsd:simpleType>
    </xsd:element>
    <xsd:element name="PublishStartDate" ma:index="5" nillable="true" ma:displayName="תאריך תחילת פרסום" ma:format="DateTime" ma:internalName="PublishStartDate">
      <xsd:simpleType>
        <xsd:restriction base="dms:DateTime"/>
      </xsd:simpleType>
    </xsd:element>
    <xsd:element name="PublishEndDate" ma:index="6" nillable="true" ma:displayName="תאריך סיום פרסום" ma:format="DateTime" ma:internalName="PublishEndDate">
      <xsd:simpleType>
        <xsd:restriction base="dms:DateTime"/>
      </xsd:simpleType>
    </xsd:element>
    <xsd:element name="OrderIndex" ma:index="7" ma:displayName="סדר הצגה" ma:internalName="OrderIndex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סוג תוכן"/>
        <xsd:element ref="dc:title" minOccurs="0" maxOccurs="1" ma:index="1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09434421-5397-471A-826E-E255037787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D3A55E-DD14-4979-9363-EEEB7C98DD91}">
  <ds:schemaRefs>
    <ds:schemaRef ds:uri="http://www.w3.org/XML/1998/namespace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documentManagement/types"/>
    <ds:schemaRef ds:uri="7c9e7d92-4d2e-4d6f-8ea5-12e4091e13b4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F39319D-D568-403D-9541-5A6976EACD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9e7d92-4d2e-4d6f-8ea5-12e4091e13b4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</vt:i4>
      </vt:variant>
    </vt:vector>
  </HeadingPairs>
  <TitlesOfParts>
    <vt:vector size="4" baseType="lpstr">
      <vt:lpstr>דיווח דיגומים</vt:lpstr>
      <vt:lpstr>דיווח חריגים</vt:lpstr>
      <vt:lpstr>תוצאות דיגום אסורים</vt:lpstr>
      <vt:lpstr>'דיווח דיגומים'!WPrint_TitlesW</vt:lpstr>
    </vt:vector>
  </TitlesOfParts>
  <Company>Water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פורמט להגשת דוחות שנתיים</dc:title>
  <dc:creator>Yoni</dc:creator>
  <cp:lastModifiedBy>Owner</cp:lastModifiedBy>
  <dcterms:created xsi:type="dcterms:W3CDTF">2014-07-02T11:46:06Z</dcterms:created>
  <dcterms:modified xsi:type="dcterms:W3CDTF">2023-04-21T12:40:08Z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0x0101009B062CC07971A94494097F37B7CF51C700B5A255B7C4A2E44E87D23E2690BDFEEB</vt:lpwstr>
  </property>
</Properties>
</file>