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lNuc\Downloads\"/>
    </mc:Choice>
  </mc:AlternateContent>
  <xr:revisionPtr revIDLastSave="0" documentId="8_{33B33281-BF93-4B47-A54C-D57DA707390F}" xr6:coauthVersionLast="36" xr6:coauthVersionMax="36" xr10:uidLastSave="{00000000-0000-0000-0000-000000000000}"/>
  <bookViews>
    <workbookView xWindow="-120" yWindow="-120" windowWidth="29040" windowHeight="15840" activeTab="3" xr2:uid="{00000000-000D-0000-FFFF-FFFF00000000}"/>
  </bookViews>
  <sheets>
    <sheet name="דיווח דיגומים" sheetId="1" r:id="rId1"/>
    <sheet name="דיווח חריגים" sheetId="2" r:id="rId2"/>
    <sheet name="תוצאות דיגום אסורים" sheetId="3" r:id="rId3"/>
    <sheet name="דיווח כספי שנתי" sheetId="4" r:id="rId4"/>
  </sheets>
  <definedNames>
    <definedName name="_xlnm._FilterDatabase" localSheetId="0" hidden="1">'דיווח דיגומים'!$B$1:$L$29</definedName>
    <definedName name="_xlnm.Print_Titles" localSheetId="0">'דיווח דיגומים'!$1:$1</definedName>
  </definedNames>
  <calcPr calcId="191029"/>
</workbook>
</file>

<file path=xl/calcChain.xml><?xml version="1.0" encoding="utf-8"?>
<calcChain xmlns="http://schemas.openxmlformats.org/spreadsheetml/2006/main">
  <c r="C13" i="4" l="1"/>
  <c r="C8" i="4"/>
  <c r="C5" i="4"/>
  <c r="C4" i="4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G29" i="1" l="1"/>
  <c r="E23" i="4" l="1"/>
  <c r="F23" i="4"/>
  <c r="G23" i="4"/>
  <c r="H23" i="4"/>
  <c r="I23" i="4"/>
  <c r="J23" i="4"/>
  <c r="D23" i="4"/>
  <c r="T7" i="1" l="1"/>
  <c r="F7" i="1" s="1"/>
  <c r="T2" i="1"/>
  <c r="F2" i="1" s="1"/>
  <c r="C2" i="4" s="1"/>
  <c r="T8" i="1" l="1"/>
  <c r="F8" i="1" s="1"/>
  <c r="T5" i="1" l="1"/>
  <c r="F5" i="1" s="1"/>
  <c r="T6" i="1"/>
  <c r="F6" i="1" s="1"/>
  <c r="T9" i="1"/>
  <c r="F9" i="1" s="1"/>
  <c r="C6" i="4" s="1"/>
  <c r="T20" i="1"/>
  <c r="F20" i="1" s="1"/>
  <c r="C14" i="4" s="1"/>
  <c r="T10" i="1"/>
  <c r="F10" i="1" s="1"/>
  <c r="C7" i="4" s="1"/>
  <c r="T11" i="1"/>
  <c r="F11" i="1" s="1"/>
  <c r="T12" i="1"/>
  <c r="F12" i="1" s="1"/>
  <c r="T13" i="1"/>
  <c r="F13" i="1" s="1"/>
  <c r="T14" i="1"/>
  <c r="F14" i="1" s="1"/>
  <c r="C9" i="4" s="1"/>
  <c r="T15" i="1"/>
  <c r="F15" i="1" s="1"/>
  <c r="T16" i="1"/>
  <c r="F16" i="1" s="1"/>
  <c r="C10" i="4" s="1"/>
  <c r="T17" i="1"/>
  <c r="F17" i="1" s="1"/>
  <c r="C11" i="4" s="1"/>
  <c r="T18" i="1"/>
  <c r="F18" i="1" s="1"/>
  <c r="C12" i="4" s="1"/>
  <c r="T19" i="1"/>
  <c r="F19" i="1" s="1"/>
  <c r="T21" i="1"/>
  <c r="F21" i="1" s="1"/>
  <c r="C15" i="4" s="1"/>
  <c r="T22" i="1"/>
  <c r="F22" i="1" s="1"/>
  <c r="C16" i="4" s="1"/>
  <c r="T23" i="1"/>
  <c r="F23" i="1" s="1"/>
  <c r="C17" i="4" s="1"/>
  <c r="T24" i="1"/>
  <c r="F24" i="1" s="1"/>
  <c r="C18" i="4" s="1"/>
  <c r="T25" i="1"/>
  <c r="F25" i="1" s="1"/>
  <c r="C19" i="4" s="1"/>
  <c r="T26" i="1"/>
  <c r="F26" i="1" s="1"/>
  <c r="C20" i="4" s="1"/>
  <c r="T27" i="1"/>
  <c r="F27" i="1" s="1"/>
  <c r="C21" i="4" s="1"/>
  <c r="T28" i="1"/>
  <c r="F28" i="1" s="1"/>
  <c r="C22" i="4" s="1"/>
  <c r="T4" i="1"/>
  <c r="F4" i="1" s="1"/>
  <c r="T3" i="1"/>
  <c r="F3" i="1" s="1"/>
  <c r="C3" i="4" s="1"/>
  <c r="C23" i="4" l="1"/>
  <c r="D4" i="2"/>
  <c r="D5" i="2"/>
  <c r="D6" i="2"/>
  <c r="D7" i="2"/>
  <c r="D8" i="2"/>
  <c r="D9" i="2"/>
  <c r="D10" i="2"/>
  <c r="D11" i="2"/>
  <c r="D22" i="2"/>
  <c r="D12" i="2"/>
  <c r="D13" i="2"/>
  <c r="D14" i="2"/>
  <c r="D15" i="2"/>
  <c r="D16" i="2"/>
  <c r="D17" i="2"/>
  <c r="D18" i="2"/>
  <c r="D19" i="2"/>
  <c r="D20" i="2"/>
  <c r="D21" i="2"/>
  <c r="D23" i="2"/>
  <c r="D24" i="2"/>
  <c r="D25" i="2"/>
  <c r="D26" i="2"/>
  <c r="D27" i="2"/>
  <c r="D28" i="2"/>
  <c r="D29" i="2"/>
  <c r="D30" i="2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H29" i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J29" i="1" l="1"/>
  <c r="L29" i="1" l="1"/>
  <c r="K29" i="1"/>
</calcChain>
</file>

<file path=xl/sharedStrings.xml><?xml version="1.0" encoding="utf-8"?>
<sst xmlns="http://schemas.openxmlformats.org/spreadsheetml/2006/main" count="389" uniqueCount="126">
  <si>
    <t>הערות</t>
  </si>
  <si>
    <t>מספר הדיגומים שלא נמצאו חריגות (אסורים או חריגים)</t>
  </si>
  <si>
    <t>מספק דיגומים שנמצאו שפכים אסורים</t>
  </si>
  <si>
    <t>מספר דיגומים שנמצאו שפכים חריגים</t>
  </si>
  <si>
    <t>האם יש הסכם להזרמת שפכים חריגים
כן/לא</t>
  </si>
  <si>
    <t>מספר בדיקות בפועל</t>
  </si>
  <si>
    <t>מספר בדיקות שנתי מתוכנן עפ"י תכנית הדיגום</t>
  </si>
  <si>
    <t>כמות מים/שפכים שנתית</t>
  </si>
  <si>
    <t>אופן הדיגום (חטף/מורכב)</t>
  </si>
  <si>
    <t>מגזר תעשייתי לפי התוספת השלישית</t>
  </si>
  <si>
    <t>כתובת המפעל</t>
  </si>
  <si>
    <t>שם מפעל</t>
  </si>
  <si>
    <t>מס' סידורי</t>
  </si>
  <si>
    <t>זרחן</t>
  </si>
  <si>
    <t>חנקן קילדל</t>
  </si>
  <si>
    <t>TSS</t>
  </si>
  <si>
    <t>COD</t>
  </si>
  <si>
    <t>מגזר תעשייתי</t>
  </si>
  <si>
    <t>מס'</t>
  </si>
  <si>
    <t>ממוצע ריכוזים בפועל (מג"ל \ ערך)</t>
  </si>
  <si>
    <t>ריכוז מירבי המותר הזרמה על פי הסכם (מג"ל \ ערך)</t>
  </si>
  <si>
    <t>ערך נמדד</t>
  </si>
  <si>
    <t>הפרמטר החורג</t>
  </si>
  <si>
    <t>תאריך הדיגום</t>
  </si>
  <si>
    <t>צריכת מים לדיגום</t>
  </si>
  <si>
    <t>מס"ד</t>
  </si>
  <si>
    <t xml:space="preserve">שפכים אסורים -היקף החיוב השנתי ₪ </t>
  </si>
  <si>
    <t xml:space="preserve">שפכים חריגים בהסדר - היקף החיוב השנתי ₪ </t>
  </si>
  <si>
    <t xml:space="preserve">שפכים חריגים שלא בהסדר - היקף החיוב השנתי ₪ </t>
  </si>
  <si>
    <t>אומגה</t>
  </si>
  <si>
    <t>קיבוץ כפר גליקסון</t>
  </si>
  <si>
    <t>לא</t>
  </si>
  <si>
    <t>אמבר מכון לתערובות גרנות</t>
  </si>
  <si>
    <t>מפעלי מזון ומשקאות</t>
  </si>
  <si>
    <t>בסיס צבאי גולני רגבים</t>
  </si>
  <si>
    <t>גומי עין שמר</t>
  </si>
  <si>
    <t>גן שמואל מזון</t>
  </si>
  <si>
    <t>קיבוץ גן שמואל</t>
  </si>
  <si>
    <t>כן</t>
  </si>
  <si>
    <t>דור אלון כביש 6, מזרח</t>
  </si>
  <si>
    <t>קיבוץ מגל</t>
  </si>
  <si>
    <t>תחנות תדלוק</t>
  </si>
  <si>
    <t>חטף</t>
  </si>
  <si>
    <t>דור אלון כביש 6, מערב</t>
  </si>
  <si>
    <t>קיבוץ מענית</t>
  </si>
  <si>
    <t>מאסטרפוד</t>
  </si>
  <si>
    <t>משחטות, בתי מטבחיים, בתי נחירה, עיבוד דגים</t>
  </si>
  <si>
    <t>מוטקה החולב</t>
  </si>
  <si>
    <t>מושב תלמי אלעזר</t>
  </si>
  <si>
    <t>מוסכים (מכונאות רכב) ללא רחיצה</t>
  </si>
  <si>
    <t>מוסך חסן</t>
  </si>
  <si>
    <t>מוסך יעדים</t>
  </si>
  <si>
    <t>מוסך רז</t>
  </si>
  <si>
    <t>קיבוץ עין שמר</t>
  </si>
  <si>
    <t>מוסך רם אפ בע"מ</t>
  </si>
  <si>
    <t>מטבח בית חולים שער מנשה</t>
  </si>
  <si>
    <t>מטבח עין שמר</t>
  </si>
  <si>
    <t>מפעל גלעם</t>
  </si>
  <si>
    <t>נטפים קיבוץ מגל</t>
  </si>
  <si>
    <t>קיבוץ מגל מגל</t>
  </si>
  <si>
    <t>מפעלי יציקת פלסטיק</t>
  </si>
  <si>
    <t>קומידה תעשיות מזון</t>
  </si>
  <si>
    <t>קיטרינג פרייבט</t>
  </si>
  <si>
    <t>רפת ברקאי</t>
  </si>
  <si>
    <t>רפת או חזריה או לול</t>
  </si>
  <si>
    <t>רפת גל ים</t>
  </si>
  <si>
    <t>רפת מענית</t>
  </si>
  <si>
    <t>רפת מצר</t>
  </si>
  <si>
    <t>קיבוץ מצר</t>
  </si>
  <si>
    <t>רפת עין שמר</t>
  </si>
  <si>
    <t>רפת רגלים</t>
  </si>
  <si>
    <t>קיבוץ רגבים</t>
  </si>
  <si>
    <t>בסיס גולני רגבים</t>
  </si>
  <si>
    <t>מאסטרפוד- מפעל דגים</t>
  </si>
  <si>
    <t xml:space="preserve">מוטקה החולב </t>
  </si>
  <si>
    <t>מוסך רז עין שמר</t>
  </si>
  <si>
    <t>מטבח שער מנשה</t>
  </si>
  <si>
    <t xml:space="preserve">מפעל גלעם </t>
  </si>
  <si>
    <t>נטפים</t>
  </si>
  <si>
    <t>ספיקה יומית ממוצעת</t>
  </si>
  <si>
    <t>אולפנת כפר פינס</t>
  </si>
  <si>
    <t>דור אלון כביש 6, מגל מזרח</t>
  </si>
  <si>
    <t>דור אלון כביש 6, מגל מערב</t>
  </si>
  <si>
    <t>שפכים חריגים בהסדר - כמות מים שחוייבה (מ"ק)</t>
  </si>
  <si>
    <t>שפכים אסורים - כמות מים שחוייבה (מ"ק)</t>
  </si>
  <si>
    <t>שפכים חריגים שלא בהסדר - כמות מים שחוייבה (מ"ק)</t>
  </si>
  <si>
    <t>מוסדות חינוך כפר פינס כפר פינס</t>
  </si>
  <si>
    <t>מפעלים שונים</t>
  </si>
  <si>
    <t>מורכב על פי זמן</t>
  </si>
  <si>
    <t>קבוצת גרנות , ד.נ. חפר, 38100 קבוצת גרנות</t>
  </si>
  <si>
    <t>חטיבת הגנת הסביבה משרד הביטחון רגבים</t>
  </si>
  <si>
    <t>מחנות צה`ל</t>
  </si>
  <si>
    <t>גומי עין שמר בע"מ</t>
  </si>
  <si>
    <t>קיבוץ עין שמר עין שמר</t>
  </si>
  <si>
    <t>מפעלי כימיה לפי פעילות המפעל: פרמצבטיקה, ייצור כימיקלים, קוסמטיקה ותמרוקים, דבקים וצבעים, דטרגנטים, ממיסים, חומרי הדברה, פטרוכימיה, פלסטיק, הובלת כימיקלים עד 5,000 קוב שנתי צריכת מים</t>
  </si>
  <si>
    <t>כפר מייסר כפר מייסר</t>
  </si>
  <si>
    <t>מגל מגל</t>
  </si>
  <si>
    <t>עין שמר עין שמר</t>
  </si>
  <si>
    <t>מושב גן השומרון גן השומרון</t>
  </si>
  <si>
    <t>שער מנשה שער מנשה</t>
  </si>
  <si>
    <t>קיבוץ מענית, ד.נ. מנשה 3785500 מענית</t>
  </si>
  <si>
    <t>קיבוץ ברקאי- חדר אוכל קיבוץ ברקאי</t>
  </si>
  <si>
    <t>ברקאי ברקאי</t>
  </si>
  <si>
    <t>מענית מענית</t>
  </si>
  <si>
    <t>כלורידים</t>
  </si>
  <si>
    <t>שמן מינרלי</t>
  </si>
  <si>
    <t>נתרן</t>
  </si>
  <si>
    <t>שמנים ושומנים</t>
  </si>
  <si>
    <t>B בורון ב ICP</t>
  </si>
  <si>
    <t>סה"כ חיוב שנתי בגין שפכי מפעלים ב- ₪ (ללא מעמ)</t>
  </si>
  <si>
    <t xml:space="preserve">מוסך רם אפ </t>
  </si>
  <si>
    <t>אולמות אירועים, מסעדות, קניונים</t>
  </si>
  <si>
    <t>Mo מוליבדנום</t>
  </si>
  <si>
    <t>PH</t>
  </si>
  <si>
    <t>עמית שירותי מזון (המטבח של אהובה)</t>
  </si>
  <si>
    <t>למפעל ערך הקלה מאושר לסולפיד עד 2.5 מג"ל</t>
  </si>
  <si>
    <t>עמית שירות מזון</t>
  </si>
  <si>
    <t>עמית שירותי מזון</t>
  </si>
  <si>
    <t>Mn מנגן</t>
  </si>
  <si>
    <t>Cu נחושת</t>
  </si>
  <si>
    <t>Zn אבץ</t>
  </si>
  <si>
    <t>אמבר גרנות</t>
  </si>
  <si>
    <t xml:space="preserve">נטפים </t>
  </si>
  <si>
    <t>העסק נסגר בספטמבר</t>
  </si>
  <si>
    <t>סיכום שנתי 2024</t>
  </si>
  <si>
    <t>סיכום שנתי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</si>
</sst>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₪&quot;\ #,##0;&quot;₪&quot;\ \-#,##0"/>
    <numFmt numFmtId="43" formatCode="_ * #,##0.00_ ;_ * \-#,##0.00_ ;_ * &quot;-&quot;??_ ;_ @_ "/>
    <numFmt numFmtId="164" formatCode="_ * #,##0_ ;_ * \-#,##0_ ;_ * &quot;-&quot;??_ ;_ @_ "/>
    <numFmt numFmtId="165" formatCode="0.0"/>
  </numFmts>
  <fonts count="23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b/>
      <sz val="10"/>
      <color theme="1"/>
      <name val="Arial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Open Sans Hebrew"/>
      <family val="2"/>
    </font>
    <font>
      <sz val="11"/>
      <color rgb="FF000000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  <charset val="177"/>
    </font>
    <font>
      <sz val="11"/>
      <color rgb="FF000000"/>
      <name val="Open Sans Hebrew"/>
      <family val="2"/>
      <charset val="177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0"/>
      <name val="Arial"/>
      <family val="2"/>
      <charset val="177"/>
    </font>
    <font>
      <b/>
      <sz val="11"/>
      <color rgb="FF000000"/>
      <name val="Open Sans Hebrew"/>
      <family val="2"/>
      <charset val="177"/>
    </font>
    <font>
      <b/>
      <sz val="11"/>
      <color theme="1"/>
      <name val="Arial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</cellStyleXfs>
  <cellXfs count="206">
    <xf numFmtId="0" fontId="0" fillId="0" borderId="0" xfId="0"/>
    <xf numFmtId="0" fontId="3" fillId="0" borderId="0" xfId="2" applyBorder="1"/>
    <xf numFmtId="0" fontId="5" fillId="0" borderId="1" xfId="2" applyFont="1" applyBorder="1"/>
    <xf numFmtId="0" fontId="3" fillId="0" borderId="0" xfId="2"/>
    <xf numFmtId="0" fontId="3" fillId="0" borderId="0" xfId="2" applyAlignment="1">
      <alignment horizontal="center" vertical="top" wrapText="1"/>
    </xf>
    <xf numFmtId="0" fontId="3" fillId="0" borderId="0" xfId="2" applyAlignment="1">
      <alignment horizontal="center"/>
    </xf>
    <xf numFmtId="0" fontId="3" fillId="0" borderId="0" xfId="2" applyAlignment="1">
      <alignment horizontal="center" vertical="top"/>
    </xf>
    <xf numFmtId="0" fontId="3" fillId="0" borderId="0" xfId="2" applyBorder="1" applyAlignment="1">
      <alignment horizontal="center" vertical="top" wrapText="1"/>
    </xf>
    <xf numFmtId="0" fontId="3" fillId="0" borderId="0" xfId="2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0" fontId="1" fillId="0" borderId="1" xfId="0" applyFont="1" applyBorder="1"/>
    <xf numFmtId="1" fontId="7" fillId="0" borderId="1" xfId="0" applyNumberFormat="1" applyFont="1" applyBorder="1" applyAlignment="1">
      <alignment horizontal="center" vertical="center" wrapText="1"/>
    </xf>
    <xf numFmtId="1" fontId="8" fillId="0" borderId="1" xfId="2" applyNumberFormat="1" applyFont="1" applyBorder="1"/>
    <xf numFmtId="0" fontId="7" fillId="0" borderId="1" xfId="0" applyFont="1" applyBorder="1" applyAlignment="1">
      <alignment horizontal="right" wrapText="1"/>
    </xf>
    <xf numFmtId="0" fontId="9" fillId="0" borderId="1" xfId="0" applyFont="1" applyBorder="1"/>
    <xf numFmtId="0" fontId="9" fillId="5" borderId="1" xfId="0" applyFont="1" applyFill="1" applyBorder="1"/>
    <xf numFmtId="0" fontId="10" fillId="5" borderId="1" xfId="0" applyFont="1" applyFill="1" applyBorder="1"/>
    <xf numFmtId="1" fontId="3" fillId="0" borderId="0" xfId="2" applyNumberFormat="1" applyBorder="1" applyAlignment="1">
      <alignment horizontal="center"/>
    </xf>
    <xf numFmtId="1" fontId="14" fillId="0" borderId="1" xfId="0" applyNumberFormat="1" applyFont="1" applyBorder="1" applyAlignment="1">
      <alignment horizontal="center" vertical="center" wrapText="1"/>
    </xf>
    <xf numFmtId="1" fontId="8" fillId="0" borderId="1" xfId="2" applyNumberFormat="1" applyFont="1" applyBorder="1" applyAlignment="1">
      <alignment readingOrder="2"/>
    </xf>
    <xf numFmtId="1" fontId="3" fillId="0" borderId="0" xfId="2" applyNumberFormat="1"/>
    <xf numFmtId="0" fontId="12" fillId="0" borderId="21" xfId="2" applyFont="1" applyBorder="1"/>
    <xf numFmtId="0" fontId="10" fillId="0" borderId="21" xfId="0" applyFont="1" applyFill="1" applyBorder="1"/>
    <xf numFmtId="0" fontId="10" fillId="5" borderId="21" xfId="0" applyFont="1" applyFill="1" applyBorder="1"/>
    <xf numFmtId="0" fontId="10" fillId="0" borderId="21" xfId="0" applyFont="1" applyBorder="1"/>
    <xf numFmtId="0" fontId="9" fillId="0" borderId="21" xfId="0" applyFont="1" applyBorder="1"/>
    <xf numFmtId="0" fontId="8" fillId="3" borderId="26" xfId="2" applyFont="1" applyFill="1" applyBorder="1"/>
    <xf numFmtId="1" fontId="3" fillId="0" borderId="0" xfId="2" applyNumberFormat="1" applyBorder="1"/>
    <xf numFmtId="1" fontId="8" fillId="0" borderId="1" xfId="2" applyNumberFormat="1" applyFont="1" applyBorder="1" applyAlignment="1">
      <alignment horizontal="right"/>
    </xf>
    <xf numFmtId="3" fontId="13" fillId="5" borderId="15" xfId="0" applyNumberFormat="1" applyFont="1" applyFill="1" applyBorder="1" applyAlignment="1">
      <alignment horizontal="center" wrapText="1"/>
    </xf>
    <xf numFmtId="3" fontId="13" fillId="5" borderId="1" xfId="0" applyNumberFormat="1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3" fontId="11" fillId="5" borderId="15" xfId="0" applyNumberFormat="1" applyFont="1" applyFill="1" applyBorder="1" applyAlignment="1">
      <alignment horizontal="center" wrapText="1"/>
    </xf>
    <xf numFmtId="3" fontId="11" fillId="5" borderId="1" xfId="0" applyNumberFormat="1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5" fillId="3" borderId="19" xfId="2" applyFont="1" applyFill="1" applyBorder="1" applyAlignment="1">
      <alignment horizontal="center" vertical="center" wrapText="1"/>
    </xf>
    <xf numFmtId="3" fontId="13" fillId="5" borderId="22" xfId="0" applyNumberFormat="1" applyFont="1" applyFill="1" applyBorder="1" applyAlignment="1">
      <alignment horizontal="center" wrapText="1"/>
    </xf>
    <xf numFmtId="3" fontId="13" fillId="5" borderId="3" xfId="0" applyNumberFormat="1" applyFont="1" applyFill="1" applyBorder="1" applyAlignment="1">
      <alignment horizontal="center" wrapText="1"/>
    </xf>
    <xf numFmtId="0" fontId="13" fillId="5" borderId="3" xfId="0" applyFont="1" applyFill="1" applyBorder="1" applyAlignment="1">
      <alignment horizontal="center" wrapText="1"/>
    </xf>
    <xf numFmtId="0" fontId="11" fillId="0" borderId="21" xfId="2" applyFont="1" applyBorder="1"/>
    <xf numFmtId="0" fontId="5" fillId="3" borderId="24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right"/>
    </xf>
    <xf numFmtId="0" fontId="17" fillId="0" borderId="1" xfId="0" applyFont="1" applyBorder="1"/>
    <xf numFmtId="0" fontId="17" fillId="5" borderId="1" xfId="0" applyFont="1" applyFill="1" applyBorder="1"/>
    <xf numFmtId="0" fontId="1" fillId="0" borderId="6" xfId="2" applyFont="1" applyBorder="1" applyAlignment="1">
      <alignment horizontal="center" vertical="center"/>
    </xf>
    <xf numFmtId="0" fontId="8" fillId="0" borderId="21" xfId="2" applyFont="1" applyBorder="1"/>
    <xf numFmtId="0" fontId="8" fillId="0" borderId="23" xfId="2" applyFont="1" applyBorder="1"/>
    <xf numFmtId="0" fontId="3" fillId="3" borderId="7" xfId="2" applyFill="1" applyBorder="1"/>
    <xf numFmtId="0" fontId="1" fillId="0" borderId="31" xfId="2" applyFont="1" applyBorder="1" applyAlignment="1">
      <alignment horizontal="center" vertical="center"/>
    </xf>
    <xf numFmtId="0" fontId="6" fillId="4" borderId="24" xfId="2" applyFont="1" applyFill="1" applyBorder="1" applyAlignment="1">
      <alignment horizontal="center" vertical="center" wrapText="1"/>
    </xf>
    <xf numFmtId="0" fontId="6" fillId="4" borderId="7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 wrapText="1"/>
    </xf>
    <xf numFmtId="0" fontId="6" fillId="4" borderId="26" xfId="2" applyFont="1" applyFill="1" applyBorder="1" applyAlignment="1">
      <alignment horizontal="center" vertical="center" wrapText="1"/>
    </xf>
    <xf numFmtId="0" fontId="6" fillId="4" borderId="27" xfId="2" applyFont="1" applyFill="1" applyBorder="1" applyAlignment="1">
      <alignment horizontal="center" vertical="center" wrapText="1"/>
    </xf>
    <xf numFmtId="5" fontId="1" fillId="0" borderId="11" xfId="4" applyNumberFormat="1" applyFont="1" applyFill="1" applyBorder="1" applyAlignment="1">
      <alignment horizontal="center" vertical="center"/>
    </xf>
    <xf numFmtId="5" fontId="1" fillId="0" borderId="18" xfId="4" applyNumberFormat="1" applyFont="1" applyFill="1" applyBorder="1" applyAlignment="1">
      <alignment horizontal="center" vertical="center"/>
    </xf>
    <xf numFmtId="5" fontId="1" fillId="0" borderId="2" xfId="4" applyNumberFormat="1" applyFont="1" applyFill="1" applyBorder="1" applyAlignment="1">
      <alignment horizontal="center" vertical="center"/>
    </xf>
    <xf numFmtId="5" fontId="19" fillId="3" borderId="26" xfId="2" applyNumberFormat="1" applyFont="1" applyFill="1" applyBorder="1" applyAlignment="1">
      <alignment horizontal="center"/>
    </xf>
    <xf numFmtId="5" fontId="18" fillId="0" borderId="32" xfId="4" applyNumberFormat="1" applyFont="1" applyFill="1" applyBorder="1" applyAlignment="1">
      <alignment horizontal="center" vertical="center"/>
    </xf>
    <xf numFmtId="5" fontId="18" fillId="0" borderId="4" xfId="4" applyNumberFormat="1" applyFont="1" applyFill="1" applyBorder="1" applyAlignment="1">
      <alignment horizontal="center" vertical="center"/>
    </xf>
    <xf numFmtId="164" fontId="1" fillId="0" borderId="20" xfId="4" applyNumberFormat="1" applyFont="1" applyBorder="1"/>
    <xf numFmtId="164" fontId="1" fillId="0" borderId="21" xfId="4" applyNumberFormat="1" applyFont="1" applyBorder="1"/>
    <xf numFmtId="164" fontId="1" fillId="0" borderId="23" xfId="4" applyNumberFormat="1" applyFont="1" applyBorder="1"/>
    <xf numFmtId="14" fontId="15" fillId="0" borderId="0" xfId="0" applyNumberFormat="1" applyFont="1" applyFill="1" applyBorder="1" applyAlignment="1">
      <alignment horizontal="center" wrapText="1"/>
    </xf>
    <xf numFmtId="0" fontId="12" fillId="0" borderId="21" xfId="0" applyFont="1" applyFill="1" applyBorder="1"/>
    <xf numFmtId="3" fontId="12" fillId="5" borderId="21" xfId="0" applyNumberFormat="1" applyFont="1" applyFill="1" applyBorder="1" applyAlignment="1">
      <alignment horizontal="center" wrapText="1"/>
    </xf>
    <xf numFmtId="3" fontId="12" fillId="5" borderId="20" xfId="0" applyNumberFormat="1" applyFont="1" applyFill="1" applyBorder="1" applyAlignment="1">
      <alignment horizontal="center" wrapText="1"/>
    </xf>
    <xf numFmtId="0" fontId="19" fillId="2" borderId="33" xfId="2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top" wrapText="1"/>
    </xf>
    <xf numFmtId="0" fontId="8" fillId="0" borderId="0" xfId="2" applyFont="1" applyFill="1" applyBorder="1" applyAlignment="1"/>
    <xf numFmtId="0" fontId="8" fillId="0" borderId="0" xfId="2" applyFont="1" applyBorder="1"/>
    <xf numFmtId="5" fontId="1" fillId="0" borderId="13" xfId="4" applyNumberFormat="1" applyFont="1" applyFill="1" applyBorder="1" applyAlignment="1">
      <alignment horizontal="center" vertical="center"/>
    </xf>
    <xf numFmtId="165" fontId="3" fillId="0" borderId="0" xfId="2" applyNumberFormat="1" applyBorder="1" applyAlignment="1">
      <alignment horizontal="center"/>
    </xf>
    <xf numFmtId="3" fontId="13" fillId="5" borderId="14" xfId="0" applyNumberFormat="1" applyFont="1" applyFill="1" applyBorder="1" applyAlignment="1">
      <alignment horizontal="center" wrapText="1"/>
    </xf>
    <xf numFmtId="3" fontId="13" fillId="5" borderId="9" xfId="0" applyNumberFormat="1" applyFont="1" applyFill="1" applyBorder="1" applyAlignment="1">
      <alignment horizontal="center" wrapText="1"/>
    </xf>
    <xf numFmtId="0" fontId="8" fillId="0" borderId="0" xfId="2" applyFont="1" applyBorder="1" applyAlignment="1">
      <alignment horizontal="center"/>
    </xf>
    <xf numFmtId="0" fontId="8" fillId="0" borderId="0" xfId="2" applyFont="1" applyBorder="1" applyAlignment="1">
      <alignment horizontal="center" vertical="center"/>
    </xf>
    <xf numFmtId="0" fontId="19" fillId="2" borderId="19" xfId="2" applyFont="1" applyFill="1" applyBorder="1" applyAlignment="1">
      <alignment horizontal="center" vertical="center" wrapText="1"/>
    </xf>
    <xf numFmtId="0" fontId="19" fillId="2" borderId="35" xfId="2" applyFont="1" applyFill="1" applyBorder="1" applyAlignment="1">
      <alignment horizontal="center" vertical="center" wrapText="1"/>
    </xf>
    <xf numFmtId="0" fontId="8" fillId="0" borderId="19" xfId="2" applyFont="1" applyBorder="1" applyAlignment="1">
      <alignment horizontal="center"/>
    </xf>
    <xf numFmtId="0" fontId="8" fillId="0" borderId="41" xfId="2" applyFont="1" applyBorder="1" applyAlignment="1">
      <alignment horizontal="center"/>
    </xf>
    <xf numFmtId="0" fontId="8" fillId="0" borderId="42" xfId="2" applyFont="1" applyBorder="1" applyAlignment="1">
      <alignment horizontal="center"/>
    </xf>
    <xf numFmtId="14" fontId="8" fillId="0" borderId="41" xfId="0" applyNumberFormat="1" applyFont="1" applyFill="1" applyBorder="1" applyAlignment="1">
      <alignment horizontal="center" wrapText="1"/>
    </xf>
    <xf numFmtId="14" fontId="8" fillId="0" borderId="42" xfId="0" applyNumberFormat="1" applyFont="1" applyFill="1" applyBorder="1" applyAlignment="1">
      <alignment horizontal="center" wrapText="1"/>
    </xf>
    <xf numFmtId="14" fontId="8" fillId="0" borderId="19" xfId="0" applyNumberFormat="1" applyFont="1" applyFill="1" applyBorder="1" applyAlignment="1">
      <alignment horizontal="center" wrapText="1"/>
    </xf>
    <xf numFmtId="0" fontId="8" fillId="0" borderId="7" xfId="2" applyFont="1" applyBorder="1" applyAlignment="1">
      <alignment horizontal="center"/>
    </xf>
    <xf numFmtId="1" fontId="8" fillId="0" borderId="19" xfId="2" applyNumberFormat="1" applyFont="1" applyBorder="1" applyAlignment="1">
      <alignment horizontal="center"/>
    </xf>
    <xf numFmtId="1" fontId="8" fillId="0" borderId="41" xfId="2" applyNumberFormat="1" applyFont="1" applyBorder="1" applyAlignment="1">
      <alignment horizontal="center"/>
    </xf>
    <xf numFmtId="1" fontId="8" fillId="0" borderId="42" xfId="2" applyNumberFormat="1" applyFont="1" applyBorder="1" applyAlignment="1">
      <alignment horizontal="center"/>
    </xf>
    <xf numFmtId="1" fontId="8" fillId="0" borderId="0" xfId="2" applyNumberFormat="1" applyFont="1" applyBorder="1" applyAlignment="1">
      <alignment horizontal="center"/>
    </xf>
    <xf numFmtId="0" fontId="19" fillId="3" borderId="7" xfId="2" applyFont="1" applyFill="1" applyBorder="1"/>
    <xf numFmtId="5" fontId="18" fillId="3" borderId="27" xfId="4" applyNumberFormat="1" applyFont="1" applyFill="1" applyBorder="1" applyAlignment="1">
      <alignment horizontal="center" vertical="center"/>
    </xf>
    <xf numFmtId="5" fontId="19" fillId="3" borderId="40" xfId="2" applyNumberFormat="1" applyFont="1" applyFill="1" applyBorder="1" applyAlignment="1">
      <alignment horizontal="center"/>
    </xf>
    <xf numFmtId="5" fontId="1" fillId="0" borderId="17" xfId="4" applyNumberFormat="1" applyFont="1" applyFill="1" applyBorder="1" applyAlignment="1">
      <alignment horizontal="center" vertical="center"/>
    </xf>
    <xf numFmtId="0" fontId="6" fillId="4" borderId="43" xfId="2" applyFont="1" applyFill="1" applyBorder="1" applyAlignment="1">
      <alignment horizontal="center" vertical="center" wrapText="1"/>
    </xf>
    <xf numFmtId="3" fontId="12" fillId="0" borderId="31" xfId="1" applyNumberFormat="1" applyFont="1" applyBorder="1" applyAlignment="1">
      <alignment horizontal="center"/>
    </xf>
    <xf numFmtId="3" fontId="1" fillId="0" borderId="37" xfId="1" applyNumberFormat="1" applyFont="1" applyFill="1" applyBorder="1" applyAlignment="1">
      <alignment horizontal="center"/>
    </xf>
    <xf numFmtId="3" fontId="1" fillId="0" borderId="5" xfId="1" applyNumberFormat="1" applyFont="1" applyFill="1" applyBorder="1" applyAlignment="1">
      <alignment horizontal="center"/>
    </xf>
    <xf numFmtId="3" fontId="19" fillId="3" borderId="8" xfId="2" applyNumberFormat="1" applyFont="1" applyFill="1" applyBorder="1" applyAlignment="1">
      <alignment horizontal="center"/>
    </xf>
    <xf numFmtId="3" fontId="1" fillId="0" borderId="22" xfId="1" applyNumberFormat="1" applyFont="1" applyFill="1" applyBorder="1" applyAlignment="1">
      <alignment horizontal="center"/>
    </xf>
    <xf numFmtId="3" fontId="1" fillId="0" borderId="15" xfId="1" applyNumberFormat="1" applyFont="1" applyFill="1" applyBorder="1" applyAlignment="1">
      <alignment horizontal="center"/>
    </xf>
    <xf numFmtId="3" fontId="1" fillId="0" borderId="16" xfId="1" applyNumberFormat="1" applyFont="1" applyFill="1" applyBorder="1" applyAlignment="1">
      <alignment horizontal="center"/>
    </xf>
    <xf numFmtId="3" fontId="19" fillId="3" borderId="39" xfId="2" applyNumberFormat="1" applyFont="1" applyFill="1" applyBorder="1" applyAlignment="1">
      <alignment horizontal="center"/>
    </xf>
    <xf numFmtId="14" fontId="15" fillId="0" borderId="19" xfId="0" applyNumberFormat="1" applyFont="1" applyFill="1" applyBorder="1" applyAlignment="1">
      <alignment horizontal="center" wrapText="1"/>
    </xf>
    <xf numFmtId="14" fontId="15" fillId="0" borderId="42" xfId="0" applyNumberFormat="1" applyFont="1" applyFill="1" applyBorder="1" applyAlignment="1">
      <alignment horizont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46" xfId="2" applyFont="1" applyFill="1" applyBorder="1" applyAlignment="1">
      <alignment horizontal="center" vertical="center" wrapText="1"/>
    </xf>
    <xf numFmtId="0" fontId="5" fillId="3" borderId="43" xfId="2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wrapText="1"/>
    </xf>
    <xf numFmtId="3" fontId="13" fillId="5" borderId="39" xfId="0" applyNumberFormat="1" applyFont="1" applyFill="1" applyBorder="1" applyAlignment="1">
      <alignment horizontal="center" wrapText="1"/>
    </xf>
    <xf numFmtId="3" fontId="13" fillId="5" borderId="47" xfId="0" applyNumberFormat="1" applyFont="1" applyFill="1" applyBorder="1" applyAlignment="1">
      <alignment horizontal="center" wrapText="1"/>
    </xf>
    <xf numFmtId="1" fontId="13" fillId="5" borderId="3" xfId="0" applyNumberFormat="1" applyFont="1" applyFill="1" applyBorder="1" applyAlignment="1">
      <alignment horizontal="center" wrapText="1"/>
    </xf>
    <xf numFmtId="1" fontId="13" fillId="5" borderId="17" xfId="0" applyNumberFormat="1" applyFont="1" applyFill="1" applyBorder="1" applyAlignment="1">
      <alignment horizontal="center" wrapText="1"/>
    </xf>
    <xf numFmtId="1" fontId="13" fillId="5" borderId="47" xfId="0" applyNumberFormat="1" applyFont="1" applyFill="1" applyBorder="1" applyAlignment="1">
      <alignment horizontal="center" wrapText="1"/>
    </xf>
    <xf numFmtId="1" fontId="13" fillId="5" borderId="40" xfId="0" applyNumberFormat="1" applyFont="1" applyFill="1" applyBorder="1" applyAlignment="1">
      <alignment horizont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8" fillId="0" borderId="35" xfId="2" applyFont="1" applyBorder="1" applyAlignment="1">
      <alignment horizontal="center"/>
    </xf>
    <xf numFmtId="14" fontId="15" fillId="0" borderId="7" xfId="0" applyNumberFormat="1" applyFont="1" applyFill="1" applyBorder="1" applyAlignment="1">
      <alignment horizontal="center" wrapText="1"/>
    </xf>
    <xf numFmtId="0" fontId="3" fillId="0" borderId="41" xfId="2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1" fontId="3" fillId="0" borderId="28" xfId="2" applyNumberFormat="1" applyBorder="1" applyAlignment="1">
      <alignment horizontal="center"/>
    </xf>
    <xf numFmtId="0" fontId="8" fillId="0" borderId="35" xfId="2" applyFont="1" applyBorder="1" applyAlignment="1">
      <alignment horizontal="right"/>
    </xf>
    <xf numFmtId="0" fontId="8" fillId="0" borderId="0" xfId="2" applyFont="1" applyBorder="1" applyAlignment="1">
      <alignment horizontal="right"/>
    </xf>
    <xf numFmtId="0" fontId="8" fillId="0" borderId="29" xfId="2" applyFont="1" applyBorder="1" applyAlignment="1">
      <alignment horizontal="right"/>
    </xf>
    <xf numFmtId="14" fontId="15" fillId="0" borderId="41" xfId="0" applyNumberFormat="1" applyFont="1" applyFill="1" applyBorder="1" applyAlignment="1">
      <alignment horizont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6" fillId="4" borderId="35" xfId="2" applyFont="1" applyFill="1" applyBorder="1" applyAlignment="1">
      <alignment horizontal="center" vertical="center" wrapText="1"/>
    </xf>
    <xf numFmtId="5" fontId="1" fillId="0" borderId="48" xfId="1" applyNumberFormat="1" applyFont="1" applyFill="1" applyBorder="1" applyAlignment="1">
      <alignment horizontal="center"/>
    </xf>
    <xf numFmtId="5" fontId="1" fillId="0" borderId="49" xfId="1" applyNumberFormat="1" applyFont="1" applyFill="1" applyBorder="1" applyAlignment="1">
      <alignment horizontal="center"/>
    </xf>
    <xf numFmtId="5" fontId="1" fillId="0" borderId="50" xfId="1" applyNumberFormat="1" applyFont="1" applyFill="1" applyBorder="1" applyAlignment="1">
      <alignment horizontal="center"/>
    </xf>
    <xf numFmtId="0" fontId="6" fillId="4" borderId="19" xfId="2" applyFont="1" applyFill="1" applyBorder="1" applyAlignment="1">
      <alignment horizontal="center" vertical="center" wrapText="1"/>
    </xf>
    <xf numFmtId="1" fontId="1" fillId="0" borderId="20" xfId="1" applyNumberFormat="1" applyFont="1" applyFill="1" applyBorder="1" applyAlignment="1">
      <alignment horizontal="center"/>
    </xf>
    <xf numFmtId="1" fontId="1" fillId="0" borderId="21" xfId="1" applyNumberFormat="1" applyFont="1" applyFill="1" applyBorder="1" applyAlignment="1">
      <alignment horizontal="center"/>
    </xf>
    <xf numFmtId="164" fontId="1" fillId="0" borderId="21" xfId="1" applyNumberFormat="1" applyFont="1" applyFill="1" applyBorder="1" applyAlignment="1">
      <alignment horizontal="center"/>
    </xf>
    <xf numFmtId="164" fontId="1" fillId="0" borderId="51" xfId="1" applyNumberFormat="1" applyFont="1" applyFill="1" applyBorder="1" applyAlignment="1">
      <alignment horizontal="center"/>
    </xf>
    <xf numFmtId="5" fontId="18" fillId="0" borderId="52" xfId="4" applyNumberFormat="1" applyFont="1" applyFill="1" applyBorder="1" applyAlignment="1">
      <alignment horizontal="center" vertical="center"/>
    </xf>
    <xf numFmtId="5" fontId="18" fillId="3" borderId="7" xfId="4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/>
    </xf>
    <xf numFmtId="0" fontId="11" fillId="0" borderId="20" xfId="2" applyFont="1" applyBorder="1"/>
    <xf numFmtId="0" fontId="10" fillId="0" borderId="20" xfId="0" applyFont="1" applyFill="1" applyBorder="1"/>
    <xf numFmtId="0" fontId="12" fillId="0" borderId="20" xfId="2" applyFont="1" applyBorder="1"/>
    <xf numFmtId="0" fontId="13" fillId="5" borderId="9" xfId="0" applyFont="1" applyFill="1" applyBorder="1" applyAlignment="1">
      <alignment horizontal="center" wrapText="1"/>
    </xf>
    <xf numFmtId="0" fontId="13" fillId="5" borderId="10" xfId="0" applyFont="1" applyFill="1" applyBorder="1" applyAlignment="1">
      <alignment horizontal="center" wrapText="1"/>
    </xf>
    <xf numFmtId="0" fontId="11" fillId="0" borderId="53" xfId="2" applyFont="1" applyBorder="1"/>
    <xf numFmtId="0" fontId="10" fillId="0" borderId="53" xfId="0" applyFont="1" applyFill="1" applyBorder="1"/>
    <xf numFmtId="0" fontId="12" fillId="0" borderId="53" xfId="2" applyFont="1" applyBorder="1"/>
    <xf numFmtId="3" fontId="12" fillId="5" borderId="53" xfId="0" applyNumberFormat="1" applyFont="1" applyFill="1" applyBorder="1" applyAlignment="1">
      <alignment horizontal="center" wrapText="1"/>
    </xf>
    <xf numFmtId="3" fontId="11" fillId="5" borderId="16" xfId="0" applyNumberFormat="1" applyFont="1" applyFill="1" applyBorder="1" applyAlignment="1">
      <alignment horizontal="center" wrapText="1"/>
    </xf>
    <xf numFmtId="3" fontId="11" fillId="5" borderId="12" xfId="0" applyNumberFormat="1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wrapText="1"/>
    </xf>
    <xf numFmtId="165" fontId="3" fillId="0" borderId="0" xfId="2" applyNumberFormat="1" applyAlignment="1">
      <alignment horizontal="center"/>
    </xf>
    <xf numFmtId="3" fontId="12" fillId="0" borderId="36" xfId="1" applyNumberFormat="1" applyFont="1" applyBorder="1" applyAlignment="1">
      <alignment horizontal="center"/>
    </xf>
    <xf numFmtId="3" fontId="19" fillId="3" borderId="7" xfId="2" applyNumberFormat="1" applyFont="1" applyFill="1" applyBorder="1" applyAlignment="1">
      <alignment horizontal="center"/>
    </xf>
    <xf numFmtId="0" fontId="20" fillId="3" borderId="4" xfId="2" applyFont="1" applyFill="1" applyBorder="1"/>
    <xf numFmtId="1" fontId="22" fillId="3" borderId="1" xfId="0" applyNumberFormat="1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5" fillId="3" borderId="38" xfId="2" applyFont="1" applyFill="1" applyBorder="1" applyAlignment="1">
      <alignment horizontal="center" vertical="center"/>
    </xf>
    <xf numFmtId="0" fontId="5" fillId="3" borderId="44" xfId="2" applyFont="1" applyFill="1" applyBorder="1" applyAlignment="1">
      <alignment horizontal="center" vertical="center"/>
    </xf>
    <xf numFmtId="0" fontId="5" fillId="3" borderId="45" xfId="2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165" fontId="8" fillId="0" borderId="0" xfId="2" applyNumberFormat="1" applyFont="1" applyBorder="1" applyAlignment="1">
      <alignment horizontal="center"/>
    </xf>
    <xf numFmtId="0" fontId="3" fillId="0" borderId="0" xfId="2" applyBorder="1" applyAlignment="1">
      <alignment horizontal="center"/>
    </xf>
    <xf numFmtId="0" fontId="8" fillId="0" borderId="35" xfId="2" applyFont="1" applyBorder="1"/>
    <xf numFmtId="1" fontId="8" fillId="0" borderId="35" xfId="2" applyNumberFormat="1" applyFont="1" applyBorder="1" applyAlignment="1">
      <alignment horizontal="center"/>
    </xf>
    <xf numFmtId="14" fontId="8" fillId="0" borderId="35" xfId="0" applyNumberFormat="1" applyFont="1" applyFill="1" applyBorder="1" applyAlignment="1">
      <alignment horizontal="center" wrapText="1"/>
    </xf>
    <xf numFmtId="165" fontId="8" fillId="0" borderId="35" xfId="2" applyNumberFormat="1" applyFont="1" applyBorder="1" applyAlignment="1">
      <alignment horizontal="center"/>
    </xf>
    <xf numFmtId="0" fontId="8" fillId="0" borderId="29" xfId="2" applyFont="1" applyBorder="1"/>
    <xf numFmtId="1" fontId="8" fillId="0" borderId="29" xfId="2" applyNumberFormat="1" applyFont="1" applyBorder="1" applyAlignment="1">
      <alignment horizontal="center"/>
    </xf>
    <xf numFmtId="165" fontId="8" fillId="0" borderId="29" xfId="2" applyNumberFormat="1" applyFont="1" applyBorder="1" applyAlignment="1">
      <alignment horizontal="center"/>
    </xf>
    <xf numFmtId="0" fontId="8" fillId="0" borderId="25" xfId="2" applyFont="1" applyBorder="1"/>
    <xf numFmtId="1" fontId="8" fillId="0" borderId="25" xfId="2" applyNumberFormat="1" applyFont="1" applyBorder="1" applyAlignment="1">
      <alignment horizontal="center"/>
    </xf>
    <xf numFmtId="14" fontId="8" fillId="0" borderId="25" xfId="0" applyNumberFormat="1" applyFont="1" applyFill="1" applyBorder="1" applyAlignment="1">
      <alignment horizontal="center" wrapText="1"/>
    </xf>
    <xf numFmtId="165" fontId="8" fillId="0" borderId="25" xfId="2" applyNumberFormat="1" applyFont="1" applyBorder="1" applyAlignment="1">
      <alignment horizontal="center"/>
    </xf>
    <xf numFmtId="0" fontId="8" fillId="0" borderId="29" xfId="2" applyFont="1" applyBorder="1" applyAlignment="1">
      <alignment horizont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9" xfId="2" applyFont="1" applyBorder="1" applyAlignment="1">
      <alignment horizontal="center" vertical="center"/>
    </xf>
    <xf numFmtId="0" fontId="8" fillId="0" borderId="41" xfId="2" applyFont="1" applyBorder="1" applyAlignment="1">
      <alignment horizontal="center" vertical="center"/>
    </xf>
    <xf numFmtId="0" fontId="8" fillId="0" borderId="42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1" fontId="8" fillId="0" borderId="7" xfId="2" applyNumberFormat="1" applyFont="1" applyBorder="1" applyAlignment="1">
      <alignment horizontal="center"/>
    </xf>
    <xf numFmtId="1" fontId="3" fillId="0" borderId="34" xfId="2" applyNumberFormat="1" applyBorder="1" applyAlignment="1">
      <alignment horizontal="center"/>
    </xf>
    <xf numFmtId="1" fontId="3" fillId="0" borderId="36" xfId="2" applyNumberFormat="1" applyBorder="1" applyAlignment="1">
      <alignment horizontal="center"/>
    </xf>
    <xf numFmtId="1" fontId="3" fillId="0" borderId="24" xfId="2" applyNumberFormat="1" applyBorder="1" applyAlignment="1">
      <alignment horizontal="center"/>
    </xf>
    <xf numFmtId="165" fontId="8" fillId="0" borderId="7" xfId="2" applyNumberFormat="1" applyFont="1" applyBorder="1" applyAlignment="1">
      <alignment horizontal="center"/>
    </xf>
    <xf numFmtId="165" fontId="8" fillId="0" borderId="19" xfId="2" applyNumberFormat="1" applyFont="1" applyBorder="1" applyAlignment="1">
      <alignment horizontal="center"/>
    </xf>
    <xf numFmtId="1" fontId="19" fillId="2" borderId="35" xfId="2" applyNumberFormat="1" applyFont="1" applyFill="1" applyBorder="1" applyAlignment="1">
      <alignment horizontal="center" vertical="center" wrapText="1"/>
    </xf>
    <xf numFmtId="14" fontId="8" fillId="0" borderId="7" xfId="0" applyNumberFormat="1" applyFont="1" applyFill="1" applyBorder="1" applyAlignment="1">
      <alignment horizontal="center" wrapText="1"/>
    </xf>
    <xf numFmtId="0" fontId="8" fillId="0" borderId="19" xfId="2" applyFont="1" applyBorder="1" applyAlignment="1">
      <alignment horizontal="center" vertical="center"/>
    </xf>
    <xf numFmtId="0" fontId="5" fillId="3" borderId="38" xfId="2" applyFont="1" applyFill="1" applyBorder="1" applyAlignment="1">
      <alignment horizontal="center" vertical="center" wrapText="1"/>
    </xf>
    <xf numFmtId="0" fontId="5" fillId="3" borderId="44" xfId="2" applyFont="1" applyFill="1" applyBorder="1" applyAlignment="1">
      <alignment horizontal="center" vertical="center" wrapText="1"/>
    </xf>
    <xf numFmtId="0" fontId="5" fillId="3" borderId="45" xfId="2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wrapText="1"/>
    </xf>
    <xf numFmtId="0" fontId="11" fillId="5" borderId="11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  <xf numFmtId="0" fontId="5" fillId="3" borderId="54" xfId="2" applyFont="1" applyFill="1" applyBorder="1" applyAlignment="1">
      <alignment horizontal="center" vertical="center"/>
    </xf>
    <xf numFmtId="0" fontId="5" fillId="3" borderId="29" xfId="2" applyFont="1" applyFill="1" applyBorder="1" applyAlignment="1">
      <alignment horizontal="center" vertical="center"/>
    </xf>
    <xf numFmtId="0" fontId="5" fillId="3" borderId="30" xfId="2" applyFont="1" applyFill="1" applyBorder="1" applyAlignment="1">
      <alignment horizontal="center" vertical="center"/>
    </xf>
    <xf numFmtId="0" fontId="5" fillId="3" borderId="28" xfId="2" applyFont="1" applyFill="1" applyBorder="1" applyAlignment="1">
      <alignment horizontal="center" vertical="center" wrapText="1"/>
    </xf>
    <xf numFmtId="0" fontId="5" fillId="3" borderId="29" xfId="2" applyFont="1" applyFill="1" applyBorder="1" applyAlignment="1">
      <alignment horizontal="center" vertical="center" wrapText="1"/>
    </xf>
    <xf numFmtId="0" fontId="5" fillId="3" borderId="55" xfId="2" applyFont="1" applyFill="1" applyBorder="1" applyAlignment="1">
      <alignment horizontal="center" vertical="center" wrapText="1"/>
    </xf>
  </cellXfs>
  <cellStyles count="6">
    <cellStyle name="Comma" xfId="1" builtinId="3"/>
    <cellStyle name="Comma 2" xfId="3" xr:uid="{00000000-0005-0000-0000-000001000000}"/>
    <cellStyle name="Comma 3" xfId="4" xr:uid="{00000000-0005-0000-0000-000002000000}"/>
    <cellStyle name="Normal" xfId="0" builtinId="0"/>
    <cellStyle name="Normal 2" xfId="5" xr:uid="{00000000-0005-0000-0000-000004000000}"/>
    <cellStyle name="Normal 3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"/>
  <sheetViews>
    <sheetView rightToLeft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34" sqref="D34"/>
    </sheetView>
  </sheetViews>
  <sheetFormatPr defaultColWidth="9" defaultRowHeight="12.75"/>
  <cols>
    <col min="1" max="1" width="8.25" style="1" customWidth="1"/>
    <col min="2" max="2" width="23.125" style="1" customWidth="1"/>
    <col min="3" max="3" width="19.25" style="1" customWidth="1"/>
    <col min="4" max="4" width="23.625" style="1" customWidth="1"/>
    <col min="5" max="5" width="14.75" style="1" customWidth="1"/>
    <col min="6" max="6" width="9.125" style="1" customWidth="1"/>
    <col min="7" max="7" width="10.875" style="1" customWidth="1"/>
    <col min="8" max="8" width="8.375" style="1" customWidth="1"/>
    <col min="9" max="12" width="14.375" style="1" customWidth="1"/>
    <col min="13" max="13" width="61.875" style="1" customWidth="1"/>
    <col min="14" max="14" width="29.25" style="1" customWidth="1"/>
    <col min="15" max="15" width="9.25" style="1" customWidth="1"/>
    <col min="16" max="16" width="10.375" style="1" customWidth="1"/>
    <col min="17" max="17" width="9" style="1" customWidth="1"/>
    <col min="18" max="18" width="25" style="1" customWidth="1"/>
    <col min="19" max="19" width="9" style="1" customWidth="1"/>
    <col min="20" max="16384" width="9" style="1"/>
  </cols>
  <sheetData>
    <row r="1" spans="1:22" s="4" customFormat="1" ht="51">
      <c r="A1" s="9" t="s">
        <v>12</v>
      </c>
      <c r="B1" s="9" t="s">
        <v>11</v>
      </c>
      <c r="C1" s="9" t="s">
        <v>10</v>
      </c>
      <c r="D1" s="9" t="s">
        <v>9</v>
      </c>
      <c r="E1" s="9" t="s">
        <v>8</v>
      </c>
      <c r="F1" s="9" t="s">
        <v>7</v>
      </c>
      <c r="G1" s="9" t="s">
        <v>6</v>
      </c>
      <c r="H1" s="9" t="s">
        <v>5</v>
      </c>
      <c r="I1" s="9" t="s">
        <v>4</v>
      </c>
      <c r="J1" s="9" t="s">
        <v>3</v>
      </c>
      <c r="K1" s="9" t="s">
        <v>2</v>
      </c>
      <c r="L1" s="9" t="s">
        <v>1</v>
      </c>
      <c r="M1" s="9" t="s">
        <v>0</v>
      </c>
      <c r="S1" s="4" t="s">
        <v>79</v>
      </c>
    </row>
    <row r="2" spans="1:22" s="3" customFormat="1" ht="15">
      <c r="A2" s="2">
        <v>1</v>
      </c>
      <c r="B2" s="10" t="s">
        <v>80</v>
      </c>
      <c r="C2" s="10" t="s">
        <v>86</v>
      </c>
      <c r="D2" s="10" t="s">
        <v>33</v>
      </c>
      <c r="E2" s="11" t="s">
        <v>42</v>
      </c>
      <c r="F2" s="140">
        <f>T2</f>
        <v>1521.9848091330477</v>
      </c>
      <c r="G2" s="19">
        <v>4</v>
      </c>
      <c r="H2" s="19">
        <v>4</v>
      </c>
      <c r="I2" s="12" t="s">
        <v>31</v>
      </c>
      <c r="J2" s="12">
        <v>4</v>
      </c>
      <c r="K2" s="117">
        <v>3</v>
      </c>
      <c r="L2" s="12">
        <v>0</v>
      </c>
      <c r="M2" s="13"/>
      <c r="N2" s="21"/>
      <c r="O2" s="1"/>
      <c r="P2" s="28"/>
      <c r="R2" s="3" t="s">
        <v>80</v>
      </c>
      <c r="S2" s="153">
        <v>4.1698213948850622</v>
      </c>
      <c r="T2" s="21">
        <f>S2*365</f>
        <v>1521.9848091330477</v>
      </c>
    </row>
    <row r="3" spans="1:22" s="3" customFormat="1" ht="15">
      <c r="A3" s="2">
        <f t="shared" ref="A3:A5" si="0">A2+1</f>
        <v>2</v>
      </c>
      <c r="B3" s="43" t="s">
        <v>29</v>
      </c>
      <c r="C3" s="14" t="s">
        <v>30</v>
      </c>
      <c r="D3" s="10" t="s">
        <v>87</v>
      </c>
      <c r="E3" s="11" t="s">
        <v>88</v>
      </c>
      <c r="F3" s="140">
        <f t="shared" ref="F3:F27" si="1">T3</f>
        <v>8353.1886398176302</v>
      </c>
      <c r="G3" s="19">
        <v>4</v>
      </c>
      <c r="H3" s="19">
        <v>4</v>
      </c>
      <c r="I3" s="12" t="s">
        <v>31</v>
      </c>
      <c r="J3" s="12">
        <v>1</v>
      </c>
      <c r="K3" s="117">
        <v>0</v>
      </c>
      <c r="L3" s="12">
        <v>3</v>
      </c>
      <c r="M3" s="13"/>
      <c r="N3" s="21"/>
      <c r="O3" s="1"/>
      <c r="P3" s="28"/>
      <c r="R3" s="1" t="s">
        <v>29</v>
      </c>
      <c r="S3" s="74">
        <v>22.885448328267479</v>
      </c>
      <c r="T3" s="21">
        <f>S3*365</f>
        <v>8353.1886398176302</v>
      </c>
    </row>
    <row r="4" spans="1:22" ht="18.600000000000001" customHeight="1">
      <c r="A4" s="2">
        <f t="shared" si="0"/>
        <v>3</v>
      </c>
      <c r="B4" s="44" t="s">
        <v>32</v>
      </c>
      <c r="C4" s="14" t="s">
        <v>89</v>
      </c>
      <c r="D4" s="10" t="s">
        <v>33</v>
      </c>
      <c r="E4" s="11" t="s">
        <v>88</v>
      </c>
      <c r="F4" s="140">
        <f t="shared" si="1"/>
        <v>18499.357924801927</v>
      </c>
      <c r="G4" s="19">
        <v>4</v>
      </c>
      <c r="H4" s="19">
        <v>4</v>
      </c>
      <c r="I4" s="12" t="s">
        <v>31</v>
      </c>
      <c r="J4" s="12">
        <v>1</v>
      </c>
      <c r="K4" s="12">
        <v>0</v>
      </c>
      <c r="L4" s="12">
        <v>3</v>
      </c>
      <c r="M4" s="13"/>
      <c r="N4" s="21"/>
      <c r="P4" s="28"/>
      <c r="R4" s="1" t="s">
        <v>32</v>
      </c>
      <c r="S4" s="74">
        <v>50.683172396717609</v>
      </c>
      <c r="T4" s="21">
        <f>S4*365</f>
        <v>18499.357924801927</v>
      </c>
      <c r="V4" s="3"/>
    </row>
    <row r="5" spans="1:22" ht="14.25" customHeight="1">
      <c r="A5" s="2">
        <f t="shared" si="0"/>
        <v>4</v>
      </c>
      <c r="B5" s="44" t="s">
        <v>34</v>
      </c>
      <c r="C5" s="14" t="s">
        <v>90</v>
      </c>
      <c r="D5" s="10" t="s">
        <v>91</v>
      </c>
      <c r="E5" s="11" t="s">
        <v>42</v>
      </c>
      <c r="F5" s="140">
        <f t="shared" si="1"/>
        <v>86569.253456221195</v>
      </c>
      <c r="G5" s="19">
        <v>4</v>
      </c>
      <c r="H5" s="19">
        <v>4</v>
      </c>
      <c r="I5" s="12" t="s">
        <v>31</v>
      </c>
      <c r="J5" s="12">
        <v>0</v>
      </c>
      <c r="K5" s="12">
        <v>0</v>
      </c>
      <c r="L5" s="12">
        <v>4</v>
      </c>
      <c r="M5" s="20"/>
      <c r="N5" s="21"/>
      <c r="P5" s="28"/>
      <c r="R5" s="1" t="s">
        <v>72</v>
      </c>
      <c r="S5" s="74">
        <v>237.17603686635945</v>
      </c>
      <c r="T5" s="21">
        <f t="shared" ref="T5:T28" si="2">S5*365</f>
        <v>86569.253456221195</v>
      </c>
    </row>
    <row r="6" spans="1:22" ht="15">
      <c r="A6" s="2">
        <f>A5+1</f>
        <v>5</v>
      </c>
      <c r="B6" s="45" t="s">
        <v>92</v>
      </c>
      <c r="C6" s="16" t="s">
        <v>93</v>
      </c>
      <c r="D6" s="10" t="s">
        <v>94</v>
      </c>
      <c r="E6" s="16" t="s">
        <v>88</v>
      </c>
      <c r="F6" s="140">
        <f t="shared" si="1"/>
        <v>8037.7116357906807</v>
      </c>
      <c r="G6" s="19">
        <v>4</v>
      </c>
      <c r="H6" s="19">
        <v>4</v>
      </c>
      <c r="I6" s="12" t="s">
        <v>31</v>
      </c>
      <c r="J6" s="12">
        <v>0</v>
      </c>
      <c r="K6" s="12">
        <v>1</v>
      </c>
      <c r="L6" s="12">
        <v>3</v>
      </c>
      <c r="M6" s="13"/>
      <c r="N6" s="21"/>
      <c r="P6" s="28"/>
      <c r="R6" s="1" t="s">
        <v>35</v>
      </c>
      <c r="S6" s="74">
        <v>22.021127769289535</v>
      </c>
      <c r="T6" s="21">
        <f t="shared" si="2"/>
        <v>8037.7116357906807</v>
      </c>
    </row>
    <row r="7" spans="1:22" ht="15">
      <c r="A7" s="2">
        <f t="shared" ref="A7:A28" si="3">A6+1</f>
        <v>6</v>
      </c>
      <c r="B7" s="16" t="s">
        <v>36</v>
      </c>
      <c r="C7" s="16" t="s">
        <v>37</v>
      </c>
      <c r="D7" s="16" t="s">
        <v>33</v>
      </c>
      <c r="E7" s="16" t="s">
        <v>88</v>
      </c>
      <c r="F7" s="140">
        <f t="shared" si="1"/>
        <v>356113.27212603821</v>
      </c>
      <c r="G7" s="19">
        <v>12</v>
      </c>
      <c r="H7" s="19">
        <v>12</v>
      </c>
      <c r="I7" s="12" t="s">
        <v>38</v>
      </c>
      <c r="J7" s="12">
        <v>0</v>
      </c>
      <c r="K7" s="117">
        <v>0</v>
      </c>
      <c r="L7" s="12">
        <v>12</v>
      </c>
      <c r="M7" s="13" t="s">
        <v>115</v>
      </c>
      <c r="N7" s="21"/>
      <c r="P7" s="28"/>
      <c r="R7" s="1" t="s">
        <v>36</v>
      </c>
      <c r="S7" s="74">
        <v>975.65280034531008</v>
      </c>
      <c r="T7" s="21">
        <f>S7*365</f>
        <v>356113.27212603821</v>
      </c>
      <c r="U7" s="3"/>
    </row>
    <row r="8" spans="1:22" ht="15">
      <c r="A8" s="2">
        <f t="shared" si="3"/>
        <v>7</v>
      </c>
      <c r="B8" s="15" t="s">
        <v>81</v>
      </c>
      <c r="C8" s="16" t="s">
        <v>40</v>
      </c>
      <c r="D8" s="16" t="s">
        <v>41</v>
      </c>
      <c r="E8" s="16" t="s">
        <v>42</v>
      </c>
      <c r="F8" s="140">
        <f t="shared" si="1"/>
        <v>584</v>
      </c>
      <c r="G8" s="19">
        <v>2</v>
      </c>
      <c r="H8" s="19">
        <v>2</v>
      </c>
      <c r="I8" s="12" t="s">
        <v>31</v>
      </c>
      <c r="J8" s="12">
        <v>0</v>
      </c>
      <c r="K8" s="117">
        <v>0</v>
      </c>
      <c r="L8" s="12">
        <v>2</v>
      </c>
      <c r="M8" s="13"/>
      <c r="N8" s="21"/>
      <c r="P8" s="28"/>
      <c r="R8" s="1" t="s">
        <v>39</v>
      </c>
      <c r="S8" s="74">
        <v>1.6</v>
      </c>
      <c r="T8" s="21">
        <f t="shared" si="2"/>
        <v>584</v>
      </c>
    </row>
    <row r="9" spans="1:22" ht="15">
      <c r="A9" s="2">
        <f t="shared" si="3"/>
        <v>8</v>
      </c>
      <c r="B9" s="15" t="s">
        <v>82</v>
      </c>
      <c r="C9" s="16" t="s">
        <v>40</v>
      </c>
      <c r="D9" s="16" t="s">
        <v>41</v>
      </c>
      <c r="E9" s="16" t="s">
        <v>42</v>
      </c>
      <c r="F9" s="140">
        <f t="shared" si="1"/>
        <v>584</v>
      </c>
      <c r="G9" s="19">
        <v>2</v>
      </c>
      <c r="H9" s="19">
        <v>2</v>
      </c>
      <c r="I9" s="12" t="s">
        <v>31</v>
      </c>
      <c r="J9" s="12">
        <v>1</v>
      </c>
      <c r="K9" s="117">
        <v>0</v>
      </c>
      <c r="L9" s="12">
        <v>1</v>
      </c>
      <c r="M9" s="13"/>
      <c r="N9" s="21"/>
      <c r="P9" s="28"/>
      <c r="R9" s="1" t="s">
        <v>43</v>
      </c>
      <c r="S9" s="74">
        <v>1.6</v>
      </c>
      <c r="T9" s="21">
        <f t="shared" si="2"/>
        <v>584</v>
      </c>
    </row>
    <row r="10" spans="1:22" ht="15">
      <c r="A10" s="2">
        <f t="shared" si="3"/>
        <v>9</v>
      </c>
      <c r="B10" s="15" t="s">
        <v>45</v>
      </c>
      <c r="C10" s="14" t="s">
        <v>44</v>
      </c>
      <c r="D10" s="10" t="s">
        <v>46</v>
      </c>
      <c r="E10" s="11" t="s">
        <v>88</v>
      </c>
      <c r="F10" s="140">
        <f t="shared" si="1"/>
        <v>8142.6101583228601</v>
      </c>
      <c r="G10" s="19">
        <v>6</v>
      </c>
      <c r="H10" s="19">
        <v>6</v>
      </c>
      <c r="I10" s="12" t="s">
        <v>31</v>
      </c>
      <c r="J10" s="12">
        <v>4</v>
      </c>
      <c r="K10" s="117">
        <v>0</v>
      </c>
      <c r="L10" s="12">
        <v>2</v>
      </c>
      <c r="M10" s="13"/>
      <c r="N10" s="21"/>
      <c r="P10" s="28"/>
      <c r="R10" s="1" t="s">
        <v>73</v>
      </c>
      <c r="S10" s="74">
        <v>22.308520981706465</v>
      </c>
      <c r="T10" s="21">
        <f t="shared" si="2"/>
        <v>8142.6101583228601</v>
      </c>
    </row>
    <row r="11" spans="1:22" ht="15">
      <c r="A11" s="2">
        <f t="shared" si="3"/>
        <v>10</v>
      </c>
      <c r="B11" s="15" t="s">
        <v>47</v>
      </c>
      <c r="C11" s="14" t="s">
        <v>48</v>
      </c>
      <c r="D11" s="10" t="s">
        <v>33</v>
      </c>
      <c r="E11" s="11" t="s">
        <v>42</v>
      </c>
      <c r="F11" s="140">
        <f t="shared" si="1"/>
        <v>1529.1962305986697</v>
      </c>
      <c r="G11" s="19">
        <v>2</v>
      </c>
      <c r="H11" s="19">
        <v>2</v>
      </c>
      <c r="I11" s="12" t="s">
        <v>31</v>
      </c>
      <c r="J11" s="12">
        <v>0</v>
      </c>
      <c r="K11" s="12">
        <v>0</v>
      </c>
      <c r="L11" s="12">
        <v>2</v>
      </c>
      <c r="M11" s="13"/>
      <c r="N11" s="21"/>
      <c r="P11" s="28"/>
      <c r="R11" s="1" t="s">
        <v>74</v>
      </c>
      <c r="S11" s="74">
        <v>4.1895787139689578</v>
      </c>
      <c r="T11" s="21">
        <f t="shared" si="2"/>
        <v>1529.1962305986697</v>
      </c>
    </row>
    <row r="12" spans="1:22" ht="15">
      <c r="A12" s="2">
        <f t="shared" si="3"/>
        <v>11</v>
      </c>
      <c r="B12" s="16" t="s">
        <v>50</v>
      </c>
      <c r="C12" s="16" t="s">
        <v>95</v>
      </c>
      <c r="D12" s="10" t="s">
        <v>49</v>
      </c>
      <c r="E12" s="11" t="s">
        <v>42</v>
      </c>
      <c r="F12" s="140">
        <f t="shared" si="1"/>
        <v>749.14167470266784</v>
      </c>
      <c r="G12" s="19">
        <v>2</v>
      </c>
      <c r="H12" s="19">
        <v>2</v>
      </c>
      <c r="I12" s="12" t="s">
        <v>31</v>
      </c>
      <c r="J12" s="12">
        <v>2</v>
      </c>
      <c r="K12" s="12">
        <v>2</v>
      </c>
      <c r="L12" s="12">
        <v>0</v>
      </c>
      <c r="M12" s="13"/>
      <c r="N12" s="21"/>
      <c r="P12" s="28"/>
      <c r="R12" s="1" t="s">
        <v>50</v>
      </c>
      <c r="S12" s="74">
        <v>2.0524429443908709</v>
      </c>
      <c r="T12" s="21">
        <f t="shared" si="2"/>
        <v>749.14167470266784</v>
      </c>
    </row>
    <row r="13" spans="1:22" ht="15">
      <c r="A13" s="2">
        <f t="shared" si="3"/>
        <v>12</v>
      </c>
      <c r="B13" s="16" t="s">
        <v>51</v>
      </c>
      <c r="C13" s="16" t="s">
        <v>96</v>
      </c>
      <c r="D13" s="10" t="s">
        <v>49</v>
      </c>
      <c r="E13" s="11" t="s">
        <v>42</v>
      </c>
      <c r="F13" s="140">
        <f t="shared" si="1"/>
        <v>71.541200278252006</v>
      </c>
      <c r="G13" s="19">
        <v>2</v>
      </c>
      <c r="H13" s="19">
        <v>2</v>
      </c>
      <c r="I13" s="12" t="s">
        <v>31</v>
      </c>
      <c r="J13" s="12">
        <v>1</v>
      </c>
      <c r="K13" s="117">
        <v>0</v>
      </c>
      <c r="L13" s="12">
        <v>1</v>
      </c>
      <c r="M13" s="13"/>
      <c r="N13" s="21"/>
      <c r="P13" s="28"/>
      <c r="R13" s="1" t="s">
        <v>51</v>
      </c>
      <c r="S13" s="74">
        <v>0.19600328843356712</v>
      </c>
      <c r="T13" s="21">
        <f t="shared" si="2"/>
        <v>71.541200278252006</v>
      </c>
    </row>
    <row r="14" spans="1:22" ht="15">
      <c r="A14" s="2">
        <f t="shared" si="3"/>
        <v>13</v>
      </c>
      <c r="B14" s="16" t="s">
        <v>52</v>
      </c>
      <c r="C14" s="16" t="s">
        <v>97</v>
      </c>
      <c r="D14" s="10" t="s">
        <v>49</v>
      </c>
      <c r="E14" s="11" t="s">
        <v>42</v>
      </c>
      <c r="F14" s="140">
        <f t="shared" si="1"/>
        <v>112.86332714904144</v>
      </c>
      <c r="G14" s="19">
        <v>2</v>
      </c>
      <c r="H14" s="19">
        <v>2</v>
      </c>
      <c r="I14" s="12" t="s">
        <v>31</v>
      </c>
      <c r="J14" s="12">
        <v>1</v>
      </c>
      <c r="K14" s="117">
        <v>2</v>
      </c>
      <c r="L14" s="12">
        <v>0</v>
      </c>
      <c r="M14" s="13"/>
      <c r="N14" s="21"/>
      <c r="P14" s="28"/>
      <c r="R14" s="1" t="s">
        <v>75</v>
      </c>
      <c r="S14" s="74">
        <v>0.30921459492888065</v>
      </c>
      <c r="T14" s="21">
        <f t="shared" si="2"/>
        <v>112.86332714904144</v>
      </c>
    </row>
    <row r="15" spans="1:22" ht="15">
      <c r="A15" s="2">
        <f t="shared" si="3"/>
        <v>14</v>
      </c>
      <c r="B15" s="16" t="s">
        <v>54</v>
      </c>
      <c r="C15" s="16" t="s">
        <v>98</v>
      </c>
      <c r="D15" s="10" t="s">
        <v>49</v>
      </c>
      <c r="E15" s="11" t="s">
        <v>42</v>
      </c>
      <c r="F15" s="140">
        <f t="shared" si="1"/>
        <v>342.8488372093023</v>
      </c>
      <c r="G15" s="19">
        <v>2</v>
      </c>
      <c r="H15" s="19">
        <v>2</v>
      </c>
      <c r="I15" s="12" t="s">
        <v>31</v>
      </c>
      <c r="J15" s="12">
        <v>0</v>
      </c>
      <c r="K15" s="12">
        <v>0</v>
      </c>
      <c r="L15" s="12">
        <v>2</v>
      </c>
      <c r="M15" s="13"/>
      <c r="N15" s="21"/>
      <c r="P15" s="28"/>
      <c r="R15" s="1" t="s">
        <v>110</v>
      </c>
      <c r="S15" s="74">
        <v>0.93931188276521183</v>
      </c>
      <c r="T15" s="21">
        <f t="shared" si="2"/>
        <v>342.8488372093023</v>
      </c>
    </row>
    <row r="16" spans="1:22" ht="15">
      <c r="A16" s="2">
        <f t="shared" si="3"/>
        <v>15</v>
      </c>
      <c r="B16" s="16" t="s">
        <v>55</v>
      </c>
      <c r="C16" s="14" t="s">
        <v>99</v>
      </c>
      <c r="D16" s="10" t="s">
        <v>33</v>
      </c>
      <c r="E16" s="11" t="s">
        <v>42</v>
      </c>
      <c r="F16" s="140">
        <f t="shared" si="1"/>
        <v>4093.5968171855116</v>
      </c>
      <c r="G16" s="19">
        <v>4</v>
      </c>
      <c r="H16" s="19">
        <v>4</v>
      </c>
      <c r="I16" s="12" t="s">
        <v>31</v>
      </c>
      <c r="J16" s="12">
        <v>4</v>
      </c>
      <c r="K16" s="117">
        <v>1</v>
      </c>
      <c r="L16" s="12">
        <v>0</v>
      </c>
      <c r="M16" s="13"/>
      <c r="N16" s="21"/>
      <c r="P16" s="28"/>
      <c r="R16" s="1" t="s">
        <v>56</v>
      </c>
      <c r="S16" s="74">
        <v>11.21533374571373</v>
      </c>
      <c r="T16" s="21">
        <f t="shared" si="2"/>
        <v>4093.5968171855116</v>
      </c>
    </row>
    <row r="17" spans="1:20" ht="15">
      <c r="A17" s="2">
        <f t="shared" si="3"/>
        <v>16</v>
      </c>
      <c r="B17" s="16" t="s">
        <v>56</v>
      </c>
      <c r="C17" s="14" t="s">
        <v>53</v>
      </c>
      <c r="D17" s="10" t="s">
        <v>33</v>
      </c>
      <c r="E17" s="11" t="s">
        <v>42</v>
      </c>
      <c r="F17" s="140">
        <f t="shared" si="1"/>
        <v>2537.2733497963404</v>
      </c>
      <c r="G17" s="19">
        <v>4</v>
      </c>
      <c r="H17" s="19">
        <v>4</v>
      </c>
      <c r="I17" s="12" t="s">
        <v>31</v>
      </c>
      <c r="J17" s="12">
        <v>4</v>
      </c>
      <c r="K17" s="117">
        <v>2</v>
      </c>
      <c r="L17" s="12">
        <v>0</v>
      </c>
      <c r="M17" s="29"/>
      <c r="N17" s="21"/>
      <c r="P17" s="28"/>
      <c r="R17" s="1" t="s">
        <v>76</v>
      </c>
      <c r="S17" s="74">
        <v>6.9514338350584666</v>
      </c>
      <c r="T17" s="21">
        <f t="shared" si="2"/>
        <v>2537.2733497963404</v>
      </c>
    </row>
    <row r="18" spans="1:20" ht="15">
      <c r="A18" s="2">
        <f t="shared" si="3"/>
        <v>17</v>
      </c>
      <c r="B18" s="16" t="s">
        <v>57</v>
      </c>
      <c r="C18" s="14" t="s">
        <v>44</v>
      </c>
      <c r="D18" s="10" t="s">
        <v>33</v>
      </c>
      <c r="E18" s="11" t="s">
        <v>88</v>
      </c>
      <c r="F18" s="140">
        <f t="shared" si="1"/>
        <v>315488.03261104639</v>
      </c>
      <c r="G18" s="19">
        <v>10</v>
      </c>
      <c r="H18" s="19">
        <v>10</v>
      </c>
      <c r="I18" s="12" t="s">
        <v>31</v>
      </c>
      <c r="J18" s="12">
        <v>1</v>
      </c>
      <c r="K18" s="117">
        <v>0</v>
      </c>
      <c r="L18" s="12">
        <v>9</v>
      </c>
      <c r="M18" s="13" t="s">
        <v>115</v>
      </c>
      <c r="N18" s="21"/>
      <c r="P18" s="28"/>
      <c r="R18" s="1" t="s">
        <v>77</v>
      </c>
      <c r="S18" s="18">
        <v>864.35077427683939</v>
      </c>
      <c r="T18" s="21">
        <f t="shared" si="2"/>
        <v>315488.03261104639</v>
      </c>
    </row>
    <row r="19" spans="1:20" ht="15">
      <c r="A19" s="2">
        <f t="shared" si="3"/>
        <v>18</v>
      </c>
      <c r="B19" s="16" t="s">
        <v>58</v>
      </c>
      <c r="C19" s="14" t="s">
        <v>59</v>
      </c>
      <c r="D19" s="10" t="s">
        <v>60</v>
      </c>
      <c r="E19" s="11" t="s">
        <v>88</v>
      </c>
      <c r="F19" s="140">
        <f t="shared" si="1"/>
        <v>10423.445791527312</v>
      </c>
      <c r="G19" s="19">
        <v>4</v>
      </c>
      <c r="H19" s="19">
        <v>4</v>
      </c>
      <c r="I19" s="12" t="s">
        <v>31</v>
      </c>
      <c r="J19" s="12">
        <v>1</v>
      </c>
      <c r="K19" s="12">
        <v>0</v>
      </c>
      <c r="L19" s="12">
        <v>3</v>
      </c>
      <c r="M19" s="29"/>
      <c r="N19" s="21"/>
      <c r="P19" s="28"/>
      <c r="R19" s="1" t="s">
        <v>78</v>
      </c>
      <c r="S19" s="74">
        <v>28.557385730211816</v>
      </c>
      <c r="T19" s="21">
        <f t="shared" si="2"/>
        <v>10423.445791527312</v>
      </c>
    </row>
    <row r="20" spans="1:20" ht="15">
      <c r="A20" s="2">
        <f t="shared" si="3"/>
        <v>19</v>
      </c>
      <c r="B20" s="15" t="s">
        <v>116</v>
      </c>
      <c r="C20" s="14" t="s">
        <v>44</v>
      </c>
      <c r="D20" s="10" t="s">
        <v>33</v>
      </c>
      <c r="E20" s="11" t="s">
        <v>42</v>
      </c>
      <c r="F20" s="140">
        <f>T20</f>
        <v>9514.8602608734454</v>
      </c>
      <c r="G20" s="19">
        <v>4</v>
      </c>
      <c r="H20" s="19">
        <v>4</v>
      </c>
      <c r="I20" s="12" t="s">
        <v>31</v>
      </c>
      <c r="J20" s="12">
        <v>3</v>
      </c>
      <c r="K20" s="127">
        <v>1</v>
      </c>
      <c r="L20" s="12">
        <v>1</v>
      </c>
      <c r="M20" s="13"/>
      <c r="N20" s="21"/>
      <c r="P20" s="28"/>
      <c r="R20" s="1" t="s">
        <v>117</v>
      </c>
      <c r="S20" s="74">
        <v>26.068110303762865</v>
      </c>
      <c r="T20" s="21">
        <f>S20*365</f>
        <v>9514.8602608734454</v>
      </c>
    </row>
    <row r="21" spans="1:20" ht="15">
      <c r="A21" s="2">
        <f t="shared" si="3"/>
        <v>20</v>
      </c>
      <c r="B21" s="16" t="s">
        <v>61</v>
      </c>
      <c r="C21" s="10" t="s">
        <v>100</v>
      </c>
      <c r="D21" s="10" t="s">
        <v>33</v>
      </c>
      <c r="E21" s="11" t="s">
        <v>88</v>
      </c>
      <c r="F21" s="140">
        <f t="shared" si="1"/>
        <v>2950.7793928125475</v>
      </c>
      <c r="G21" s="19">
        <v>4</v>
      </c>
      <c r="H21" s="19">
        <v>4</v>
      </c>
      <c r="I21" s="12" t="s">
        <v>38</v>
      </c>
      <c r="J21" s="12">
        <v>3</v>
      </c>
      <c r="K21" s="117">
        <v>3</v>
      </c>
      <c r="L21" s="12">
        <v>0</v>
      </c>
      <c r="M21" s="13"/>
      <c r="N21" s="21"/>
      <c r="P21" s="28"/>
      <c r="R21" s="1" t="s">
        <v>61</v>
      </c>
      <c r="S21" s="74">
        <v>8.0843271035960207</v>
      </c>
      <c r="T21" s="21">
        <f t="shared" si="2"/>
        <v>2950.7793928125475</v>
      </c>
    </row>
    <row r="22" spans="1:20" ht="15">
      <c r="A22" s="2">
        <f t="shared" si="3"/>
        <v>21</v>
      </c>
      <c r="B22" s="17" t="s">
        <v>62</v>
      </c>
      <c r="C22" s="10" t="s">
        <v>101</v>
      </c>
      <c r="D22" s="10" t="s">
        <v>33</v>
      </c>
      <c r="E22" s="11" t="s">
        <v>42</v>
      </c>
      <c r="F22" s="140">
        <f t="shared" si="1"/>
        <v>1064.1082462511035</v>
      </c>
      <c r="G22" s="19">
        <v>4</v>
      </c>
      <c r="H22" s="19">
        <v>3</v>
      </c>
      <c r="I22" s="12" t="s">
        <v>31</v>
      </c>
      <c r="J22" s="12">
        <v>3</v>
      </c>
      <c r="K22" s="117">
        <v>0</v>
      </c>
      <c r="L22" s="12">
        <v>0</v>
      </c>
      <c r="M22" s="13" t="s">
        <v>123</v>
      </c>
      <c r="N22" s="21"/>
      <c r="P22" s="28"/>
      <c r="R22" s="1" t="s">
        <v>62</v>
      </c>
      <c r="S22" s="74">
        <v>2.9153650582222013</v>
      </c>
      <c r="T22" s="21">
        <f t="shared" si="2"/>
        <v>1064.1082462511035</v>
      </c>
    </row>
    <row r="23" spans="1:20" ht="15">
      <c r="A23" s="2">
        <f t="shared" si="3"/>
        <v>22</v>
      </c>
      <c r="B23" s="16" t="s">
        <v>63</v>
      </c>
      <c r="C23" s="10" t="s">
        <v>102</v>
      </c>
      <c r="D23" s="10" t="s">
        <v>64</v>
      </c>
      <c r="E23" s="11" t="s">
        <v>42</v>
      </c>
      <c r="F23" s="140">
        <f t="shared" si="1"/>
        <v>10592.012551001668</v>
      </c>
      <c r="G23" s="19">
        <v>4</v>
      </c>
      <c r="H23" s="19">
        <v>4</v>
      </c>
      <c r="I23" s="12" t="s">
        <v>31</v>
      </c>
      <c r="J23" s="12">
        <v>1</v>
      </c>
      <c r="K23" s="117">
        <v>0</v>
      </c>
      <c r="L23" s="12">
        <v>3</v>
      </c>
      <c r="M23" s="13"/>
      <c r="N23" s="21"/>
      <c r="P23" s="28"/>
      <c r="R23" s="1" t="s">
        <v>63</v>
      </c>
      <c r="S23" s="74">
        <v>29.01921246849772</v>
      </c>
      <c r="T23" s="21">
        <f t="shared" si="2"/>
        <v>10592.012551001668</v>
      </c>
    </row>
    <row r="24" spans="1:20" ht="15">
      <c r="A24" s="2">
        <f t="shared" si="3"/>
        <v>23</v>
      </c>
      <c r="B24" s="16" t="s">
        <v>65</v>
      </c>
      <c r="C24" s="16" t="s">
        <v>30</v>
      </c>
      <c r="D24" s="10" t="s">
        <v>64</v>
      </c>
      <c r="E24" s="11" t="s">
        <v>42</v>
      </c>
      <c r="F24" s="140">
        <f t="shared" si="1"/>
        <v>5959.6615478978483</v>
      </c>
      <c r="G24" s="19">
        <v>4</v>
      </c>
      <c r="H24" s="19">
        <v>6</v>
      </c>
      <c r="I24" s="12" t="s">
        <v>31</v>
      </c>
      <c r="J24" s="12">
        <v>6</v>
      </c>
      <c r="K24" s="117">
        <v>0</v>
      </c>
      <c r="L24" s="12">
        <v>0</v>
      </c>
      <c r="M24" s="13"/>
      <c r="N24" s="21"/>
      <c r="P24" s="28"/>
      <c r="R24" s="1" t="s">
        <v>65</v>
      </c>
      <c r="S24" s="74">
        <v>16.327839857254379</v>
      </c>
      <c r="T24" s="21">
        <f t="shared" si="2"/>
        <v>5959.6615478978483</v>
      </c>
    </row>
    <row r="25" spans="1:20" ht="15">
      <c r="A25" s="2">
        <f t="shared" si="3"/>
        <v>24</v>
      </c>
      <c r="B25" s="15" t="s">
        <v>66</v>
      </c>
      <c r="C25" s="16" t="s">
        <v>103</v>
      </c>
      <c r="D25" s="10" t="s">
        <v>64</v>
      </c>
      <c r="E25" s="11" t="s">
        <v>42</v>
      </c>
      <c r="F25" s="140">
        <f t="shared" si="1"/>
        <v>3817.3502565938661</v>
      </c>
      <c r="G25" s="19">
        <v>4</v>
      </c>
      <c r="H25" s="19">
        <v>4</v>
      </c>
      <c r="I25" s="12" t="s">
        <v>31</v>
      </c>
      <c r="J25" s="12">
        <v>4</v>
      </c>
      <c r="K25" s="117">
        <v>0</v>
      </c>
      <c r="L25" s="12">
        <v>0</v>
      </c>
      <c r="M25" s="13"/>
      <c r="N25" s="21"/>
      <c r="P25" s="28"/>
      <c r="R25" s="1" t="s">
        <v>66</v>
      </c>
      <c r="S25" s="74">
        <v>10.458493853681825</v>
      </c>
      <c r="T25" s="21">
        <f t="shared" si="2"/>
        <v>3817.3502565938661</v>
      </c>
    </row>
    <row r="26" spans="1:20" ht="15">
      <c r="A26" s="2">
        <f t="shared" si="3"/>
        <v>25</v>
      </c>
      <c r="B26" s="16" t="s">
        <v>67</v>
      </c>
      <c r="C26" s="16" t="s">
        <v>68</v>
      </c>
      <c r="D26" s="10" t="s">
        <v>64</v>
      </c>
      <c r="E26" s="11" t="s">
        <v>42</v>
      </c>
      <c r="F26" s="140">
        <f t="shared" si="1"/>
        <v>11346.495967741936</v>
      </c>
      <c r="G26" s="19">
        <v>4</v>
      </c>
      <c r="H26" s="19">
        <v>4</v>
      </c>
      <c r="I26" s="12" t="s">
        <v>31</v>
      </c>
      <c r="J26" s="12">
        <v>4</v>
      </c>
      <c r="K26" s="117">
        <v>0</v>
      </c>
      <c r="L26" s="12">
        <v>0</v>
      </c>
      <c r="M26" s="13"/>
      <c r="N26" s="21"/>
      <c r="P26" s="28"/>
      <c r="R26" s="1" t="s">
        <v>67</v>
      </c>
      <c r="S26" s="74">
        <v>31.086290322580645</v>
      </c>
      <c r="T26" s="21">
        <f t="shared" si="2"/>
        <v>11346.495967741936</v>
      </c>
    </row>
    <row r="27" spans="1:20" ht="15">
      <c r="A27" s="2">
        <f t="shared" si="3"/>
        <v>26</v>
      </c>
      <c r="B27" s="16" t="s">
        <v>69</v>
      </c>
      <c r="C27" s="16" t="s">
        <v>97</v>
      </c>
      <c r="D27" s="10" t="s">
        <v>64</v>
      </c>
      <c r="E27" s="11" t="s">
        <v>42</v>
      </c>
      <c r="F27" s="140">
        <f t="shared" si="1"/>
        <v>20029.802632758485</v>
      </c>
      <c r="G27" s="19">
        <v>4</v>
      </c>
      <c r="H27" s="19">
        <v>4</v>
      </c>
      <c r="I27" s="12" t="s">
        <v>31</v>
      </c>
      <c r="J27" s="12">
        <v>3</v>
      </c>
      <c r="K27" s="117">
        <v>0</v>
      </c>
      <c r="L27" s="12">
        <v>1</v>
      </c>
      <c r="M27" s="13"/>
      <c r="N27" s="21"/>
      <c r="P27" s="28"/>
      <c r="R27" s="1" t="s">
        <v>69</v>
      </c>
      <c r="S27" s="74">
        <v>54.876171596598589</v>
      </c>
      <c r="T27" s="21">
        <f t="shared" si="2"/>
        <v>20029.802632758485</v>
      </c>
    </row>
    <row r="28" spans="1:20" ht="15">
      <c r="A28" s="2">
        <f t="shared" si="3"/>
        <v>27</v>
      </c>
      <c r="B28" s="16" t="s">
        <v>70</v>
      </c>
      <c r="C28" s="16" t="s">
        <v>71</v>
      </c>
      <c r="D28" s="10" t="s">
        <v>64</v>
      </c>
      <c r="E28" s="11" t="s">
        <v>42</v>
      </c>
      <c r="F28" s="140">
        <f>T28</f>
        <v>13992.481266634835</v>
      </c>
      <c r="G28" s="19">
        <v>6</v>
      </c>
      <c r="H28" s="19">
        <v>6</v>
      </c>
      <c r="I28" s="12" t="s">
        <v>38</v>
      </c>
      <c r="J28" s="12">
        <v>5</v>
      </c>
      <c r="K28" s="117">
        <v>0</v>
      </c>
      <c r="L28" s="12">
        <v>1</v>
      </c>
      <c r="M28" s="13"/>
      <c r="N28" s="21"/>
      <c r="P28" s="28"/>
      <c r="R28" s="1" t="s">
        <v>70</v>
      </c>
      <c r="S28" s="74">
        <v>38.335565114068039</v>
      </c>
      <c r="T28" s="21">
        <f t="shared" si="2"/>
        <v>13992.481266634835</v>
      </c>
    </row>
    <row r="29" spans="1:20" ht="15">
      <c r="A29" s="156"/>
      <c r="B29" s="158" t="s">
        <v>125</v>
      </c>
      <c r="C29" s="158"/>
      <c r="D29" s="158"/>
      <c r="E29" s="158"/>
      <c r="F29" s="159"/>
      <c r="G29" s="157">
        <f>SUM(G2:G28)</f>
        <v>112</v>
      </c>
      <c r="H29" s="157">
        <f t="shared" ref="H29:L29" si="4">SUM(H2:H28)</f>
        <v>113</v>
      </c>
      <c r="I29" s="157"/>
      <c r="J29" s="157">
        <f t="shared" si="4"/>
        <v>57</v>
      </c>
      <c r="K29" s="157">
        <f t="shared" si="4"/>
        <v>15</v>
      </c>
      <c r="L29" s="157">
        <f t="shared" si="4"/>
        <v>53</v>
      </c>
      <c r="M29" s="12"/>
      <c r="N29" s="21"/>
      <c r="Q29" s="18"/>
    </row>
  </sheetData>
  <autoFilter ref="B1:L29" xr:uid="{00000000-0009-0000-0000-000000000000}"/>
  <mergeCells count="1">
    <mergeCell ref="B29:F29"/>
  </mergeCells>
  <pageMargins left="0.74803149606299213" right="0.74803149606299213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1"/>
  <sheetViews>
    <sheetView rightToLeft="1" topLeftCell="A2" zoomScaleNormal="100" workbookViewId="0">
      <pane ySplit="2" topLeftCell="A4" activePane="bottomLeft" state="frozen"/>
      <selection activeCell="A2" sqref="A2"/>
      <selection pane="bottomLeft" activeCell="C19" sqref="C19"/>
    </sheetView>
  </sheetViews>
  <sheetFormatPr defaultColWidth="9" defaultRowHeight="12.75"/>
  <cols>
    <col min="1" max="1" width="7.25" style="3" customWidth="1"/>
    <col min="2" max="2" width="25.375" style="3" customWidth="1"/>
    <col min="3" max="3" width="27.375" style="3" customWidth="1"/>
    <col min="4" max="4" width="15.25" style="3" customWidth="1"/>
    <col min="5" max="8" width="9.5" style="3" customWidth="1"/>
    <col min="9" max="9" width="9.25" style="3" customWidth="1"/>
    <col min="10" max="12" width="6" style="3" customWidth="1"/>
    <col min="13" max="16384" width="9" style="3"/>
  </cols>
  <sheetData>
    <row r="1" spans="1:18" s="6" customFormat="1" ht="29.25" customHeight="1">
      <c r="A1" s="8"/>
      <c r="B1" s="8"/>
      <c r="C1" s="8"/>
      <c r="D1" s="8"/>
      <c r="E1" s="194" t="s">
        <v>20</v>
      </c>
      <c r="F1" s="195"/>
      <c r="G1" s="195"/>
      <c r="H1" s="196"/>
      <c r="I1" s="160" t="s">
        <v>19</v>
      </c>
      <c r="J1" s="161"/>
      <c r="K1" s="161"/>
      <c r="L1" s="162"/>
    </row>
    <row r="2" spans="1:18" s="6" customFormat="1" ht="19.5" customHeight="1" thickBot="1">
      <c r="A2" s="8"/>
      <c r="B2" s="8"/>
      <c r="C2" s="8"/>
      <c r="D2" s="8"/>
      <c r="E2" s="203" t="s">
        <v>20</v>
      </c>
      <c r="F2" s="204"/>
      <c r="G2" s="204"/>
      <c r="H2" s="205"/>
      <c r="I2" s="200" t="s">
        <v>19</v>
      </c>
      <c r="J2" s="201"/>
      <c r="K2" s="201"/>
      <c r="L2" s="202"/>
    </row>
    <row r="3" spans="1:18" s="5" customFormat="1" ht="26.25" thickBot="1">
      <c r="A3" s="41" t="s">
        <v>18</v>
      </c>
      <c r="B3" s="42" t="s">
        <v>11</v>
      </c>
      <c r="C3" s="42" t="s">
        <v>17</v>
      </c>
      <c r="D3" s="36" t="s">
        <v>7</v>
      </c>
      <c r="E3" s="107" t="s">
        <v>16</v>
      </c>
      <c r="F3" s="108" t="s">
        <v>15</v>
      </c>
      <c r="G3" s="108" t="s">
        <v>14</v>
      </c>
      <c r="H3" s="109" t="s">
        <v>13</v>
      </c>
      <c r="I3" s="107" t="s">
        <v>16</v>
      </c>
      <c r="J3" s="108" t="s">
        <v>15</v>
      </c>
      <c r="K3" s="108" t="s">
        <v>14</v>
      </c>
      <c r="L3" s="109" t="s">
        <v>13</v>
      </c>
    </row>
    <row r="4" spans="1:18" ht="15">
      <c r="A4" s="141">
        <v>1</v>
      </c>
      <c r="B4" s="142" t="s">
        <v>80</v>
      </c>
      <c r="C4" s="143" t="s">
        <v>33</v>
      </c>
      <c r="D4" s="68">
        <f>'דיווח דיגומים'!F2</f>
        <v>1521.9848091330477</v>
      </c>
      <c r="E4" s="75">
        <v>2000</v>
      </c>
      <c r="F4" s="76">
        <v>1000</v>
      </c>
      <c r="G4" s="144">
        <v>100</v>
      </c>
      <c r="H4" s="145">
        <v>30</v>
      </c>
      <c r="I4" s="75">
        <v>2502.75</v>
      </c>
      <c r="J4" s="76">
        <v>401</v>
      </c>
      <c r="K4" s="144"/>
      <c r="L4" s="145"/>
      <c r="O4" s="21"/>
      <c r="P4" s="21"/>
      <c r="Q4" s="21"/>
      <c r="R4" s="21"/>
    </row>
    <row r="5" spans="1:18" ht="15">
      <c r="A5" s="40">
        <f>A4+1</f>
        <v>2</v>
      </c>
      <c r="B5" s="24" t="s">
        <v>29</v>
      </c>
      <c r="C5" s="22" t="s">
        <v>87</v>
      </c>
      <c r="D5" s="67">
        <f>'דיווח דיגומים'!F3</f>
        <v>8353.1886398176302</v>
      </c>
      <c r="E5" s="30">
        <v>2000</v>
      </c>
      <c r="F5" s="31">
        <v>1000</v>
      </c>
      <c r="G5" s="32">
        <v>100</v>
      </c>
      <c r="H5" s="197">
        <v>30</v>
      </c>
      <c r="I5" s="37">
        <v>725.75</v>
      </c>
      <c r="J5" s="38"/>
      <c r="K5" s="39"/>
      <c r="L5" s="110"/>
      <c r="O5" s="21"/>
      <c r="P5" s="21"/>
      <c r="Q5" s="21"/>
      <c r="R5" s="21"/>
    </row>
    <row r="6" spans="1:18" ht="15">
      <c r="A6" s="40">
        <f t="shared" ref="A6:A7" si="0">A5+1</f>
        <v>3</v>
      </c>
      <c r="B6" s="23" t="s">
        <v>32</v>
      </c>
      <c r="C6" s="22" t="s">
        <v>33</v>
      </c>
      <c r="D6" s="67">
        <f>'דיווח דיגומים'!F4</f>
        <v>18499.357924801927</v>
      </c>
      <c r="E6" s="30">
        <v>2000</v>
      </c>
      <c r="F6" s="31">
        <v>1000</v>
      </c>
      <c r="G6" s="32">
        <v>100</v>
      </c>
      <c r="H6" s="197">
        <v>30</v>
      </c>
      <c r="I6" s="37">
        <v>301.75</v>
      </c>
      <c r="J6" s="38">
        <v>94.5</v>
      </c>
      <c r="K6" s="113">
        <v>22</v>
      </c>
      <c r="L6" s="114"/>
      <c r="O6" s="21"/>
      <c r="P6" s="21"/>
      <c r="Q6" s="21"/>
      <c r="R6" s="21"/>
    </row>
    <row r="7" spans="1:18" ht="15">
      <c r="A7" s="40">
        <f t="shared" si="0"/>
        <v>4</v>
      </c>
      <c r="B7" s="25" t="s">
        <v>34</v>
      </c>
      <c r="C7" s="22" t="s">
        <v>91</v>
      </c>
      <c r="D7" s="67">
        <f>'דיווח דיגומים'!F5</f>
        <v>86569.253456221195</v>
      </c>
      <c r="E7" s="30">
        <v>2000</v>
      </c>
      <c r="F7" s="31">
        <v>1000</v>
      </c>
      <c r="G7" s="32">
        <v>100</v>
      </c>
      <c r="H7" s="197">
        <v>30</v>
      </c>
      <c r="I7" s="37">
        <v>375</v>
      </c>
      <c r="J7" s="38">
        <v>90</v>
      </c>
      <c r="K7" s="113"/>
      <c r="L7" s="114"/>
    </row>
    <row r="8" spans="1:18" ht="15">
      <c r="A8" s="40">
        <f>A7+1</f>
        <v>5</v>
      </c>
      <c r="B8" s="26" t="s">
        <v>92</v>
      </c>
      <c r="C8" s="22" t="s">
        <v>94</v>
      </c>
      <c r="D8" s="67">
        <f>'דיווח דיגומים'!F6</f>
        <v>8037.7116357906807</v>
      </c>
      <c r="E8" s="30">
        <v>2000</v>
      </c>
      <c r="F8" s="31">
        <v>1000</v>
      </c>
      <c r="G8" s="32">
        <v>100</v>
      </c>
      <c r="H8" s="197">
        <v>30</v>
      </c>
      <c r="I8" s="37">
        <v>97.5</v>
      </c>
      <c r="J8" s="38">
        <v>19.5</v>
      </c>
      <c r="K8" s="113"/>
      <c r="L8" s="114"/>
      <c r="O8" s="21"/>
      <c r="P8" s="21"/>
      <c r="Q8" s="21"/>
      <c r="R8" s="21"/>
    </row>
    <row r="9" spans="1:18" ht="15">
      <c r="A9" s="40">
        <f t="shared" ref="A9:A30" si="1">A8+1</f>
        <v>6</v>
      </c>
      <c r="B9" s="25" t="s">
        <v>36</v>
      </c>
      <c r="C9" s="22" t="s">
        <v>33</v>
      </c>
      <c r="D9" s="67">
        <f>'דיווח דיגומים'!F7</f>
        <v>356113.27212603821</v>
      </c>
      <c r="E9" s="30">
        <v>2500</v>
      </c>
      <c r="F9" s="31">
        <v>1000</v>
      </c>
      <c r="G9" s="32">
        <v>100</v>
      </c>
      <c r="H9" s="197">
        <v>30</v>
      </c>
      <c r="I9" s="37">
        <v>584.83000000000004</v>
      </c>
      <c r="J9" s="38">
        <v>209.17</v>
      </c>
      <c r="K9" s="113">
        <v>37.6</v>
      </c>
      <c r="L9" s="114">
        <v>9.43</v>
      </c>
      <c r="O9" s="21"/>
      <c r="P9" s="21"/>
      <c r="Q9" s="21"/>
      <c r="R9" s="21"/>
    </row>
    <row r="10" spans="1:18" ht="15">
      <c r="A10" s="40">
        <f t="shared" si="1"/>
        <v>7</v>
      </c>
      <c r="B10" s="23" t="s">
        <v>81</v>
      </c>
      <c r="C10" s="22" t="s">
        <v>41</v>
      </c>
      <c r="D10" s="67">
        <f>'דיווח דיגומים'!F8</f>
        <v>584</v>
      </c>
      <c r="E10" s="33">
        <v>2000</v>
      </c>
      <c r="F10" s="34">
        <v>1000</v>
      </c>
      <c r="G10" s="35">
        <v>100</v>
      </c>
      <c r="H10" s="198">
        <v>30</v>
      </c>
      <c r="I10" s="37">
        <v>406</v>
      </c>
      <c r="J10" s="38">
        <v>142</v>
      </c>
      <c r="K10" s="113"/>
      <c r="L10" s="114"/>
      <c r="O10" s="21"/>
      <c r="P10" s="21"/>
      <c r="Q10" s="21"/>
      <c r="R10" s="21"/>
    </row>
    <row r="11" spans="1:18" ht="15">
      <c r="A11" s="40">
        <f t="shared" si="1"/>
        <v>8</v>
      </c>
      <c r="B11" s="23" t="s">
        <v>82</v>
      </c>
      <c r="C11" s="22" t="s">
        <v>41</v>
      </c>
      <c r="D11" s="67">
        <f>'דיווח דיגומים'!F9</f>
        <v>584</v>
      </c>
      <c r="E11" s="33">
        <v>2000</v>
      </c>
      <c r="F11" s="34">
        <v>1000</v>
      </c>
      <c r="G11" s="35">
        <v>100</v>
      </c>
      <c r="H11" s="198">
        <v>30</v>
      </c>
      <c r="I11" s="37">
        <v>1936</v>
      </c>
      <c r="J11" s="38">
        <v>114</v>
      </c>
      <c r="K11" s="113"/>
      <c r="L11" s="114"/>
      <c r="O11" s="21"/>
      <c r="P11" s="21"/>
      <c r="Q11" s="21"/>
      <c r="R11" s="21"/>
    </row>
    <row r="12" spans="1:18" ht="15">
      <c r="A12" s="40">
        <f t="shared" si="1"/>
        <v>9</v>
      </c>
      <c r="B12" s="23" t="s">
        <v>45</v>
      </c>
      <c r="C12" s="22" t="s">
        <v>46</v>
      </c>
      <c r="D12" s="67">
        <f>'דיווח דיגומים'!F10</f>
        <v>8142.6101583228601</v>
      </c>
      <c r="E12" s="33">
        <v>2000</v>
      </c>
      <c r="F12" s="34">
        <v>1000</v>
      </c>
      <c r="G12" s="35">
        <v>100</v>
      </c>
      <c r="H12" s="198">
        <v>30</v>
      </c>
      <c r="I12" s="37">
        <v>1266.83</v>
      </c>
      <c r="J12" s="38">
        <v>110</v>
      </c>
      <c r="K12" s="113">
        <v>67.760000000000005</v>
      </c>
      <c r="L12" s="114">
        <v>7.75</v>
      </c>
      <c r="O12" s="21"/>
      <c r="P12" s="21"/>
      <c r="Q12" s="21"/>
      <c r="R12" s="21"/>
    </row>
    <row r="13" spans="1:18" ht="15">
      <c r="A13" s="40">
        <f t="shared" si="1"/>
        <v>10</v>
      </c>
      <c r="B13" s="23" t="s">
        <v>47</v>
      </c>
      <c r="C13" s="22" t="s">
        <v>33</v>
      </c>
      <c r="D13" s="67">
        <f>'דיווח דיגומים'!F11</f>
        <v>1529.1962305986697</v>
      </c>
      <c r="E13" s="33">
        <v>2000</v>
      </c>
      <c r="F13" s="34">
        <v>1000</v>
      </c>
      <c r="G13" s="35">
        <v>100</v>
      </c>
      <c r="H13" s="198">
        <v>30</v>
      </c>
      <c r="I13" s="37">
        <v>80.5</v>
      </c>
      <c r="J13" s="38">
        <v>42</v>
      </c>
      <c r="K13" s="113">
        <v>6.98</v>
      </c>
      <c r="L13" s="114">
        <v>0.67</v>
      </c>
      <c r="O13" s="21"/>
      <c r="P13" s="21"/>
      <c r="Q13" s="21"/>
      <c r="R13" s="21"/>
    </row>
    <row r="14" spans="1:18" ht="15">
      <c r="A14" s="40">
        <f t="shared" si="1"/>
        <v>11</v>
      </c>
      <c r="B14" s="25" t="s">
        <v>50</v>
      </c>
      <c r="C14" s="22" t="s">
        <v>49</v>
      </c>
      <c r="D14" s="67">
        <f>'דיווח דיגומים'!F12</f>
        <v>749.14167470266784</v>
      </c>
      <c r="E14" s="33">
        <v>2000</v>
      </c>
      <c r="F14" s="34">
        <v>1000</v>
      </c>
      <c r="G14" s="35">
        <v>100</v>
      </c>
      <c r="H14" s="198">
        <v>30</v>
      </c>
      <c r="I14" s="37"/>
      <c r="J14" s="38">
        <v>761</v>
      </c>
      <c r="K14" s="113"/>
      <c r="L14" s="114">
        <v>35.74</v>
      </c>
      <c r="O14" s="21"/>
      <c r="P14" s="21"/>
      <c r="Q14" s="21"/>
      <c r="R14" s="21"/>
    </row>
    <row r="15" spans="1:18" ht="15">
      <c r="A15" s="40">
        <f t="shared" si="1"/>
        <v>12</v>
      </c>
      <c r="B15" s="23" t="s">
        <v>51</v>
      </c>
      <c r="C15" s="22" t="s">
        <v>49</v>
      </c>
      <c r="D15" s="67">
        <f>'דיווח דיגומים'!F13</f>
        <v>71.541200278252006</v>
      </c>
      <c r="E15" s="33">
        <v>2000</v>
      </c>
      <c r="F15" s="34">
        <v>1000</v>
      </c>
      <c r="G15" s="35">
        <v>100</v>
      </c>
      <c r="H15" s="198">
        <v>30</v>
      </c>
      <c r="I15" s="37"/>
      <c r="J15" s="38">
        <v>344.5</v>
      </c>
      <c r="K15" s="113"/>
      <c r="L15" s="114">
        <v>16.7</v>
      </c>
      <c r="O15" s="21"/>
      <c r="P15" s="21"/>
      <c r="Q15" s="21"/>
      <c r="R15" s="21"/>
    </row>
    <row r="16" spans="1:18" ht="15">
      <c r="A16" s="40">
        <f t="shared" si="1"/>
        <v>13</v>
      </c>
      <c r="B16" s="24" t="s">
        <v>52</v>
      </c>
      <c r="C16" s="22" t="s">
        <v>49</v>
      </c>
      <c r="D16" s="67">
        <f>'דיווח דיגומים'!F14</f>
        <v>112.86332714904144</v>
      </c>
      <c r="E16" s="33">
        <v>2000</v>
      </c>
      <c r="F16" s="34">
        <v>1000</v>
      </c>
      <c r="G16" s="35">
        <v>100</v>
      </c>
      <c r="H16" s="198">
        <v>30</v>
      </c>
      <c r="I16" s="37"/>
      <c r="J16" s="38">
        <v>168</v>
      </c>
      <c r="K16" s="113"/>
      <c r="L16" s="114">
        <v>9.91</v>
      </c>
      <c r="O16" s="21"/>
      <c r="P16" s="21"/>
      <c r="Q16" s="21"/>
      <c r="R16" s="21"/>
    </row>
    <row r="17" spans="1:18" ht="15">
      <c r="A17" s="40">
        <f t="shared" si="1"/>
        <v>14</v>
      </c>
      <c r="B17" s="24" t="s">
        <v>54</v>
      </c>
      <c r="C17" s="22" t="s">
        <v>49</v>
      </c>
      <c r="D17" s="67">
        <f>'דיווח דיגומים'!F15</f>
        <v>342.8488372093023</v>
      </c>
      <c r="E17" s="33">
        <v>2000</v>
      </c>
      <c r="F17" s="34">
        <v>1000</v>
      </c>
      <c r="G17" s="35">
        <v>100</v>
      </c>
      <c r="H17" s="198">
        <v>30</v>
      </c>
      <c r="I17" s="37"/>
      <c r="J17" s="38">
        <v>168.5</v>
      </c>
      <c r="K17" s="113"/>
      <c r="L17" s="114">
        <v>8.17</v>
      </c>
      <c r="O17" s="21"/>
      <c r="P17" s="21"/>
      <c r="Q17" s="21"/>
      <c r="R17" s="21"/>
    </row>
    <row r="18" spans="1:18" ht="15">
      <c r="A18" s="40">
        <f t="shared" si="1"/>
        <v>15</v>
      </c>
      <c r="B18" s="24" t="s">
        <v>55</v>
      </c>
      <c r="C18" s="22" t="s">
        <v>33</v>
      </c>
      <c r="D18" s="67">
        <f>'דיווח דיגומים'!F16</f>
        <v>4093.5968171855116</v>
      </c>
      <c r="E18" s="33">
        <v>2000</v>
      </c>
      <c r="F18" s="34">
        <v>1000</v>
      </c>
      <c r="G18" s="35">
        <v>100</v>
      </c>
      <c r="H18" s="198">
        <v>30</v>
      </c>
      <c r="I18" s="37">
        <v>1551.75</v>
      </c>
      <c r="J18" s="38">
        <v>187.75</v>
      </c>
      <c r="K18" s="113"/>
      <c r="L18" s="114"/>
      <c r="O18" s="21"/>
      <c r="P18" s="21"/>
      <c r="Q18" s="21"/>
      <c r="R18" s="21"/>
    </row>
    <row r="19" spans="1:18" ht="15">
      <c r="A19" s="40">
        <f t="shared" si="1"/>
        <v>16</v>
      </c>
      <c r="B19" s="23" t="s">
        <v>56</v>
      </c>
      <c r="C19" s="22" t="s">
        <v>33</v>
      </c>
      <c r="D19" s="67">
        <f>'דיווח דיגומים'!F17</f>
        <v>2537.2733497963404</v>
      </c>
      <c r="E19" s="33">
        <v>2000</v>
      </c>
      <c r="F19" s="34">
        <v>1000</v>
      </c>
      <c r="G19" s="35">
        <v>100</v>
      </c>
      <c r="H19" s="198">
        <v>30</v>
      </c>
      <c r="I19" s="37">
        <v>2642.5</v>
      </c>
      <c r="J19" s="38">
        <v>374.67</v>
      </c>
      <c r="K19" s="113"/>
      <c r="L19" s="114"/>
      <c r="O19" s="21"/>
      <c r="P19" s="21"/>
      <c r="Q19" s="21"/>
      <c r="R19" s="21"/>
    </row>
    <row r="20" spans="1:18" ht="15">
      <c r="A20" s="40">
        <f t="shared" si="1"/>
        <v>17</v>
      </c>
      <c r="B20" s="23" t="s">
        <v>57</v>
      </c>
      <c r="C20" s="22" t="s">
        <v>33</v>
      </c>
      <c r="D20" s="67">
        <f>'דיווח דיגומים'!F18</f>
        <v>315488.03261104639</v>
      </c>
      <c r="E20" s="33">
        <v>2000</v>
      </c>
      <c r="F20" s="34">
        <v>1000</v>
      </c>
      <c r="G20" s="35">
        <v>100</v>
      </c>
      <c r="H20" s="198">
        <v>30</v>
      </c>
      <c r="I20" s="37">
        <v>418.3</v>
      </c>
      <c r="J20" s="38">
        <v>247.9</v>
      </c>
      <c r="K20" s="113">
        <v>27.9</v>
      </c>
      <c r="L20" s="114">
        <v>7.64</v>
      </c>
      <c r="O20" s="21"/>
      <c r="P20" s="21"/>
      <c r="Q20" s="21"/>
      <c r="R20" s="21"/>
    </row>
    <row r="21" spans="1:18" ht="15">
      <c r="A21" s="40">
        <f t="shared" si="1"/>
        <v>18</v>
      </c>
      <c r="B21" s="23" t="s">
        <v>58</v>
      </c>
      <c r="C21" s="22" t="s">
        <v>60</v>
      </c>
      <c r="D21" s="67">
        <f>'דיווח דיגומים'!F19</f>
        <v>10423.445791527312</v>
      </c>
      <c r="E21" s="33">
        <v>2000</v>
      </c>
      <c r="F21" s="34">
        <v>1000</v>
      </c>
      <c r="G21" s="35">
        <v>100</v>
      </c>
      <c r="H21" s="198">
        <v>30</v>
      </c>
      <c r="I21" s="37">
        <v>625.25</v>
      </c>
      <c r="J21" s="38">
        <v>224.5</v>
      </c>
      <c r="K21" s="113"/>
      <c r="L21" s="114"/>
      <c r="O21" s="21"/>
      <c r="P21" s="21"/>
      <c r="Q21" s="21"/>
      <c r="R21" s="21"/>
    </row>
    <row r="22" spans="1:18" ht="15">
      <c r="A22" s="40">
        <f t="shared" si="1"/>
        <v>19</v>
      </c>
      <c r="B22" s="23" t="s">
        <v>117</v>
      </c>
      <c r="C22" s="22" t="s">
        <v>33</v>
      </c>
      <c r="D22" s="67">
        <f>'דיווח דיגומים'!F20</f>
        <v>9514.8602608734454</v>
      </c>
      <c r="E22" s="33">
        <v>2000</v>
      </c>
      <c r="F22" s="34">
        <v>1000</v>
      </c>
      <c r="G22" s="35">
        <v>100</v>
      </c>
      <c r="H22" s="198">
        <v>30</v>
      </c>
      <c r="I22" s="37">
        <v>1880.5</v>
      </c>
      <c r="J22" s="38">
        <v>634.75</v>
      </c>
      <c r="K22" s="113"/>
      <c r="L22" s="114"/>
      <c r="O22" s="21"/>
      <c r="P22" s="21"/>
      <c r="Q22" s="21"/>
      <c r="R22" s="21"/>
    </row>
    <row r="23" spans="1:18" ht="15">
      <c r="A23" s="40">
        <f t="shared" si="1"/>
        <v>20</v>
      </c>
      <c r="B23" s="23" t="s">
        <v>61</v>
      </c>
      <c r="C23" s="22" t="s">
        <v>33</v>
      </c>
      <c r="D23" s="67">
        <f>'דיווח דיגומים'!F21</f>
        <v>2950.7793928125475</v>
      </c>
      <c r="E23" s="33">
        <v>2000</v>
      </c>
      <c r="F23" s="34">
        <v>1000</v>
      </c>
      <c r="G23" s="35">
        <v>100</v>
      </c>
      <c r="H23" s="198">
        <v>30</v>
      </c>
      <c r="I23" s="37">
        <v>16751.75</v>
      </c>
      <c r="J23" s="38">
        <v>4930.5</v>
      </c>
      <c r="K23" s="113">
        <v>82.35</v>
      </c>
      <c r="L23" s="114"/>
      <c r="O23" s="21"/>
      <c r="P23" s="21"/>
      <c r="Q23" s="21"/>
      <c r="R23" s="21"/>
    </row>
    <row r="24" spans="1:18" ht="15">
      <c r="A24" s="40">
        <f t="shared" si="1"/>
        <v>21</v>
      </c>
      <c r="B24" s="23" t="s">
        <v>62</v>
      </c>
      <c r="C24" s="22" t="s">
        <v>33</v>
      </c>
      <c r="D24" s="67">
        <f>'דיווח דיגומים'!F22</f>
        <v>1064.1082462511035</v>
      </c>
      <c r="E24" s="33">
        <v>2000</v>
      </c>
      <c r="F24" s="34">
        <v>1000</v>
      </c>
      <c r="G24" s="35">
        <v>100</v>
      </c>
      <c r="H24" s="198">
        <v>30</v>
      </c>
      <c r="I24" s="37">
        <v>1477.67</v>
      </c>
      <c r="J24" s="38">
        <v>301.67</v>
      </c>
      <c r="K24" s="113"/>
      <c r="L24" s="114"/>
      <c r="O24" s="21"/>
      <c r="P24" s="21"/>
      <c r="Q24" s="21"/>
      <c r="R24" s="21"/>
    </row>
    <row r="25" spans="1:18" ht="15">
      <c r="A25" s="40">
        <f t="shared" si="1"/>
        <v>22</v>
      </c>
      <c r="B25" s="66" t="s">
        <v>63</v>
      </c>
      <c r="C25" s="22" t="s">
        <v>64</v>
      </c>
      <c r="D25" s="67">
        <f>'דיווח דיגומים'!F23</f>
        <v>10592.012551001668</v>
      </c>
      <c r="E25" s="33">
        <v>2000</v>
      </c>
      <c r="F25" s="34">
        <v>1000</v>
      </c>
      <c r="G25" s="35">
        <v>100</v>
      </c>
      <c r="H25" s="198">
        <v>30</v>
      </c>
      <c r="I25" s="37">
        <v>1456.75</v>
      </c>
      <c r="J25" s="38">
        <v>603.75</v>
      </c>
      <c r="K25" s="113">
        <v>106.82</v>
      </c>
      <c r="L25" s="114">
        <v>22.36</v>
      </c>
      <c r="O25" s="21"/>
      <c r="P25" s="21"/>
      <c r="Q25" s="21"/>
      <c r="R25" s="21"/>
    </row>
    <row r="26" spans="1:18" ht="15">
      <c r="A26" s="40">
        <f t="shared" si="1"/>
        <v>23</v>
      </c>
      <c r="B26" s="23" t="s">
        <v>65</v>
      </c>
      <c r="C26" s="22" t="s">
        <v>64</v>
      </c>
      <c r="D26" s="67">
        <f>'דיווח דיגומים'!F24</f>
        <v>5959.6615478978483</v>
      </c>
      <c r="E26" s="33">
        <v>2000</v>
      </c>
      <c r="F26" s="34">
        <v>1000</v>
      </c>
      <c r="G26" s="35">
        <v>100</v>
      </c>
      <c r="H26" s="198">
        <v>30</v>
      </c>
      <c r="I26" s="37">
        <v>3312.5</v>
      </c>
      <c r="J26" s="38">
        <v>1011.67</v>
      </c>
      <c r="K26" s="113">
        <v>234.3</v>
      </c>
      <c r="L26" s="114">
        <v>85.68</v>
      </c>
      <c r="O26" s="21"/>
      <c r="P26" s="21"/>
      <c r="Q26" s="21"/>
      <c r="R26" s="21"/>
    </row>
    <row r="27" spans="1:18" ht="15">
      <c r="A27" s="40">
        <f t="shared" si="1"/>
        <v>24</v>
      </c>
      <c r="B27" s="23" t="s">
        <v>66</v>
      </c>
      <c r="C27" s="22" t="s">
        <v>64</v>
      </c>
      <c r="D27" s="67">
        <f>'דיווח דיגומים'!F25</f>
        <v>3817.3502565938661</v>
      </c>
      <c r="E27" s="33">
        <v>2000</v>
      </c>
      <c r="F27" s="34">
        <v>1000</v>
      </c>
      <c r="G27" s="35">
        <v>100</v>
      </c>
      <c r="H27" s="198">
        <v>30</v>
      </c>
      <c r="I27" s="37">
        <v>4222.5</v>
      </c>
      <c r="J27" s="38">
        <v>706.25</v>
      </c>
      <c r="K27" s="113">
        <v>346.15</v>
      </c>
      <c r="L27" s="114">
        <v>84.98</v>
      </c>
      <c r="O27" s="21"/>
      <c r="P27" s="21"/>
      <c r="Q27" s="21"/>
      <c r="R27" s="21"/>
    </row>
    <row r="28" spans="1:18" ht="15">
      <c r="A28" s="40">
        <f t="shared" si="1"/>
        <v>25</v>
      </c>
      <c r="B28" s="23" t="s">
        <v>67</v>
      </c>
      <c r="C28" s="22" t="s">
        <v>64</v>
      </c>
      <c r="D28" s="67">
        <f>'דיווח דיגומים'!F26</f>
        <v>11346.495967741936</v>
      </c>
      <c r="E28" s="33">
        <v>2000</v>
      </c>
      <c r="F28" s="34">
        <v>1000</v>
      </c>
      <c r="G28" s="35">
        <v>100</v>
      </c>
      <c r="H28" s="198">
        <v>30</v>
      </c>
      <c r="I28" s="37">
        <v>9370</v>
      </c>
      <c r="J28" s="38">
        <v>2620</v>
      </c>
      <c r="K28" s="113">
        <v>422.97</v>
      </c>
      <c r="L28" s="114">
        <v>121.06</v>
      </c>
      <c r="O28" s="21"/>
      <c r="P28" s="21"/>
      <c r="Q28" s="21"/>
      <c r="R28" s="21"/>
    </row>
    <row r="29" spans="1:18" ht="15">
      <c r="A29" s="40">
        <f t="shared" si="1"/>
        <v>26</v>
      </c>
      <c r="B29" s="23" t="s">
        <v>69</v>
      </c>
      <c r="C29" s="22" t="s">
        <v>64</v>
      </c>
      <c r="D29" s="67">
        <f>'דיווח דיגומים'!F27</f>
        <v>20029.802632758485</v>
      </c>
      <c r="E29" s="33">
        <v>2000</v>
      </c>
      <c r="F29" s="34">
        <v>1000</v>
      </c>
      <c r="G29" s="35">
        <v>100</v>
      </c>
      <c r="H29" s="198">
        <v>30</v>
      </c>
      <c r="I29" s="37">
        <v>1854.75</v>
      </c>
      <c r="J29" s="38">
        <v>430.75</v>
      </c>
      <c r="K29" s="113">
        <v>149.80000000000001</v>
      </c>
      <c r="L29" s="114">
        <v>33.630000000000003</v>
      </c>
      <c r="O29" s="21"/>
      <c r="P29" s="21"/>
      <c r="Q29" s="21"/>
      <c r="R29" s="21"/>
    </row>
    <row r="30" spans="1:18" ht="15.75" thickBot="1">
      <c r="A30" s="146">
        <f t="shared" si="1"/>
        <v>27</v>
      </c>
      <c r="B30" s="147" t="s">
        <v>70</v>
      </c>
      <c r="C30" s="148" t="s">
        <v>64</v>
      </c>
      <c r="D30" s="149">
        <f>'דיווח דיגומים'!F28</f>
        <v>13992.481266634835</v>
      </c>
      <c r="E30" s="150">
        <v>2000</v>
      </c>
      <c r="F30" s="151">
        <v>1000</v>
      </c>
      <c r="G30" s="152">
        <v>100</v>
      </c>
      <c r="H30" s="199">
        <v>30</v>
      </c>
      <c r="I30" s="111">
        <v>2639.67</v>
      </c>
      <c r="J30" s="112">
        <v>344.83</v>
      </c>
      <c r="K30" s="115">
        <v>245.04</v>
      </c>
      <c r="L30" s="116">
        <v>16.11</v>
      </c>
      <c r="O30" s="21"/>
      <c r="P30" s="21"/>
      <c r="Q30" s="21"/>
      <c r="R30" s="21"/>
    </row>
    <row r="31" spans="1:18">
      <c r="O31" s="21"/>
      <c r="P31" s="21"/>
      <c r="Q31" s="21"/>
      <c r="R31" s="21"/>
    </row>
  </sheetData>
  <mergeCells count="4">
    <mergeCell ref="E1:H1"/>
    <mergeCell ref="I1:L1"/>
    <mergeCell ref="I2:L2"/>
    <mergeCell ref="E2:H2"/>
  </mergeCells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0"/>
  <sheetViews>
    <sheetView rightToLeft="1" zoomScaleNormal="100" workbookViewId="0">
      <selection activeCell="B41" sqref="B41:I79"/>
    </sheetView>
  </sheetViews>
  <sheetFormatPr defaultColWidth="9" defaultRowHeight="14.25"/>
  <cols>
    <col min="1" max="1" width="4.625" style="1" customWidth="1"/>
    <col min="2" max="2" width="30.75" style="78" customWidth="1"/>
    <col min="3" max="3" width="36.75" style="78" customWidth="1"/>
    <col min="4" max="4" width="15" style="91" customWidth="1"/>
    <col min="5" max="5" width="13.375" style="72" customWidth="1"/>
    <col min="6" max="7" width="14.75" style="77" customWidth="1"/>
    <col min="8" max="8" width="9" style="1"/>
    <col min="9" max="9" width="16.375" style="1" customWidth="1"/>
    <col min="10" max="10" width="11.25" style="1" customWidth="1"/>
    <col min="11" max="11" width="12.375" style="1" customWidth="1"/>
    <col min="12" max="12" width="12.25" style="1" customWidth="1"/>
    <col min="13" max="16384" width="9" style="1"/>
  </cols>
  <sheetData>
    <row r="1" spans="1:12" s="7" customFormat="1" ht="27" customHeight="1" thickBot="1">
      <c r="A1" s="79" t="s">
        <v>18</v>
      </c>
      <c r="B1" s="80" t="s">
        <v>11</v>
      </c>
      <c r="C1" s="79" t="s">
        <v>17</v>
      </c>
      <c r="D1" s="191" t="s">
        <v>24</v>
      </c>
      <c r="E1" s="79" t="s">
        <v>23</v>
      </c>
      <c r="F1" s="69" t="s">
        <v>22</v>
      </c>
      <c r="G1" s="69" t="s">
        <v>21</v>
      </c>
      <c r="H1" s="70"/>
    </row>
    <row r="2" spans="1:12">
      <c r="A2" s="181">
        <v>1</v>
      </c>
      <c r="B2" s="168" t="s">
        <v>80</v>
      </c>
      <c r="C2" s="88" t="s">
        <v>111</v>
      </c>
      <c r="D2" s="186">
        <v>174.8</v>
      </c>
      <c r="E2" s="86">
        <v>45319</v>
      </c>
      <c r="F2" s="171" t="s">
        <v>107</v>
      </c>
      <c r="G2" s="81">
        <v>465</v>
      </c>
      <c r="H2" s="71"/>
    </row>
    <row r="3" spans="1:12">
      <c r="A3" s="182"/>
      <c r="B3" s="72" t="s">
        <v>80</v>
      </c>
      <c r="C3" s="89" t="s">
        <v>111</v>
      </c>
      <c r="D3" s="187">
        <v>174.8</v>
      </c>
      <c r="E3" s="84">
        <v>45319</v>
      </c>
      <c r="F3" s="166" t="s">
        <v>113</v>
      </c>
      <c r="G3" s="82">
        <v>5.2</v>
      </c>
      <c r="H3" s="72"/>
    </row>
    <row r="4" spans="1:12">
      <c r="A4" s="182"/>
      <c r="B4" s="72" t="s">
        <v>80</v>
      </c>
      <c r="C4" s="89" t="s">
        <v>111</v>
      </c>
      <c r="D4" s="187">
        <v>182</v>
      </c>
      <c r="E4" s="84">
        <v>45389</v>
      </c>
      <c r="F4" s="166" t="s">
        <v>107</v>
      </c>
      <c r="G4" s="82">
        <v>275</v>
      </c>
      <c r="H4" s="72"/>
    </row>
    <row r="5" spans="1:12">
      <c r="A5" s="182"/>
      <c r="B5" s="72" t="s">
        <v>80</v>
      </c>
      <c r="C5" s="89" t="s">
        <v>111</v>
      </c>
      <c r="D5" s="187">
        <v>182</v>
      </c>
      <c r="E5" s="84">
        <v>45389</v>
      </c>
      <c r="F5" s="166" t="s">
        <v>106</v>
      </c>
      <c r="G5" s="82">
        <v>323</v>
      </c>
      <c r="H5" s="72"/>
    </row>
    <row r="6" spans="1:12" ht="15" thickBot="1">
      <c r="A6" s="183"/>
      <c r="B6" s="172" t="s">
        <v>80</v>
      </c>
      <c r="C6" s="90" t="s">
        <v>111</v>
      </c>
      <c r="D6" s="122">
        <v>351</v>
      </c>
      <c r="E6" s="85">
        <v>45482</v>
      </c>
      <c r="F6" s="174" t="s">
        <v>107</v>
      </c>
      <c r="G6" s="83">
        <v>328</v>
      </c>
      <c r="H6" s="72"/>
    </row>
    <row r="7" spans="1:12" ht="15" thickBot="1">
      <c r="A7" s="184">
        <v>2</v>
      </c>
      <c r="B7" s="175" t="s">
        <v>92</v>
      </c>
      <c r="C7" s="185" t="s">
        <v>94</v>
      </c>
      <c r="D7" s="188">
        <v>1273</v>
      </c>
      <c r="E7" s="192">
        <v>45319</v>
      </c>
      <c r="F7" s="178" t="s">
        <v>106</v>
      </c>
      <c r="G7" s="87">
        <v>297</v>
      </c>
      <c r="H7" s="72"/>
    </row>
    <row r="8" spans="1:12" ht="15" thickBot="1">
      <c r="A8" s="193">
        <v>3</v>
      </c>
      <c r="B8" s="172" t="s">
        <v>82</v>
      </c>
      <c r="C8" s="90" t="s">
        <v>41</v>
      </c>
      <c r="D8" s="122">
        <v>144</v>
      </c>
      <c r="E8" s="85">
        <v>45637</v>
      </c>
      <c r="F8" s="174" t="s">
        <v>105</v>
      </c>
      <c r="G8" s="83">
        <v>36</v>
      </c>
      <c r="H8" s="72"/>
    </row>
    <row r="9" spans="1:12" ht="15" thickBot="1">
      <c r="A9" s="180">
        <v>4</v>
      </c>
      <c r="B9" s="175" t="s">
        <v>45</v>
      </c>
      <c r="C9" s="87" t="s">
        <v>46</v>
      </c>
      <c r="D9" s="176">
        <v>1856.4</v>
      </c>
      <c r="E9" s="119">
        <v>45531</v>
      </c>
      <c r="F9" s="177" t="s">
        <v>107</v>
      </c>
      <c r="G9" s="189">
        <v>270</v>
      </c>
      <c r="H9" s="72"/>
    </row>
    <row r="10" spans="1:12">
      <c r="A10" s="163">
        <v>5</v>
      </c>
      <c r="B10" s="168" t="s">
        <v>50</v>
      </c>
      <c r="C10" s="81" t="s">
        <v>49</v>
      </c>
      <c r="D10" s="169">
        <v>270</v>
      </c>
      <c r="E10" s="105">
        <v>45533</v>
      </c>
      <c r="F10" s="170" t="s">
        <v>119</v>
      </c>
      <c r="G10" s="190">
        <v>1.07</v>
      </c>
      <c r="H10" s="72"/>
      <c r="L10" s="65"/>
    </row>
    <row r="11" spans="1:12">
      <c r="A11" s="164"/>
      <c r="B11" s="72" t="s">
        <v>50</v>
      </c>
      <c r="C11" s="82" t="s">
        <v>49</v>
      </c>
      <c r="D11" s="18">
        <v>270</v>
      </c>
      <c r="E11" s="126">
        <v>45533</v>
      </c>
      <c r="F11" s="167" t="s">
        <v>112</v>
      </c>
      <c r="G11" s="120">
        <v>0.23</v>
      </c>
      <c r="H11" s="72"/>
      <c r="L11" s="65"/>
    </row>
    <row r="12" spans="1:12">
      <c r="A12" s="164"/>
      <c r="B12" s="72" t="s">
        <v>50</v>
      </c>
      <c r="C12" s="82" t="s">
        <v>49</v>
      </c>
      <c r="D12" s="77">
        <v>270</v>
      </c>
      <c r="E12" s="126">
        <v>45533</v>
      </c>
      <c r="F12" s="77" t="s">
        <v>120</v>
      </c>
      <c r="G12" s="82">
        <v>13.62</v>
      </c>
      <c r="H12" s="72"/>
      <c r="L12" s="65"/>
    </row>
    <row r="13" spans="1:12" ht="15" thickBot="1">
      <c r="A13" s="165"/>
      <c r="B13" s="125" t="s">
        <v>50</v>
      </c>
      <c r="C13" s="83" t="s">
        <v>49</v>
      </c>
      <c r="D13" s="179">
        <v>99</v>
      </c>
      <c r="E13" s="106">
        <v>45635</v>
      </c>
      <c r="F13" s="179" t="s">
        <v>108</v>
      </c>
      <c r="G13" s="83">
        <v>2.93</v>
      </c>
      <c r="H13" s="72"/>
      <c r="L13" s="65"/>
    </row>
    <row r="14" spans="1:12">
      <c r="A14" s="163">
        <v>6</v>
      </c>
      <c r="B14" s="123" t="s">
        <v>52</v>
      </c>
      <c r="C14" s="81" t="s">
        <v>49</v>
      </c>
      <c r="D14" s="118">
        <v>27</v>
      </c>
      <c r="E14" s="105">
        <v>45389</v>
      </c>
      <c r="F14" s="118" t="s">
        <v>113</v>
      </c>
      <c r="G14" s="81">
        <v>5.65</v>
      </c>
      <c r="H14" s="72"/>
      <c r="L14" s="65"/>
    </row>
    <row r="15" spans="1:12">
      <c r="A15" s="164"/>
      <c r="B15" s="124" t="s">
        <v>52</v>
      </c>
      <c r="C15" s="82" t="s">
        <v>49</v>
      </c>
      <c r="D15" s="77">
        <v>27</v>
      </c>
      <c r="E15" s="126">
        <v>45389</v>
      </c>
      <c r="F15" s="77" t="s">
        <v>105</v>
      </c>
      <c r="G15" s="82">
        <v>61</v>
      </c>
      <c r="H15" s="72"/>
      <c r="L15" s="65"/>
    </row>
    <row r="16" spans="1:12">
      <c r="A16" s="164"/>
      <c r="B16" s="124" t="s">
        <v>52</v>
      </c>
      <c r="C16" s="82" t="s">
        <v>49</v>
      </c>
      <c r="D16" s="77">
        <v>27</v>
      </c>
      <c r="E16" s="126">
        <v>45389</v>
      </c>
      <c r="F16" s="77" t="s">
        <v>108</v>
      </c>
      <c r="G16" s="82">
        <v>9.42</v>
      </c>
      <c r="H16" s="72"/>
      <c r="L16" s="65"/>
    </row>
    <row r="17" spans="1:12">
      <c r="A17" s="164"/>
      <c r="B17" s="124" t="s">
        <v>52</v>
      </c>
      <c r="C17" s="82" t="s">
        <v>49</v>
      </c>
      <c r="D17" s="91">
        <v>27</v>
      </c>
      <c r="E17" s="126">
        <v>45389</v>
      </c>
      <c r="F17" s="77" t="s">
        <v>118</v>
      </c>
      <c r="G17" s="82">
        <v>1.36</v>
      </c>
      <c r="H17" s="72"/>
      <c r="L17" s="65"/>
    </row>
    <row r="18" spans="1:12">
      <c r="A18" s="164"/>
      <c r="B18" s="124" t="s">
        <v>52</v>
      </c>
      <c r="C18" s="82" t="s">
        <v>49</v>
      </c>
      <c r="D18" s="77">
        <v>27</v>
      </c>
      <c r="E18" s="126">
        <v>45389</v>
      </c>
      <c r="F18" s="77" t="s">
        <v>112</v>
      </c>
      <c r="G18" s="82">
        <v>0.16</v>
      </c>
      <c r="H18" s="72"/>
      <c r="L18" s="65"/>
    </row>
    <row r="19" spans="1:12">
      <c r="A19" s="164"/>
      <c r="B19" s="124" t="s">
        <v>52</v>
      </c>
      <c r="C19" s="82" t="s">
        <v>49</v>
      </c>
      <c r="D19" s="77">
        <v>27</v>
      </c>
      <c r="E19" s="126">
        <v>45620</v>
      </c>
      <c r="F19" s="77" t="s">
        <v>113</v>
      </c>
      <c r="G19" s="82">
        <v>5.8</v>
      </c>
      <c r="H19" s="72"/>
      <c r="L19" s="65"/>
    </row>
    <row r="20" spans="1:12" ht="15" thickBot="1">
      <c r="A20" s="165"/>
      <c r="B20" s="125" t="s">
        <v>52</v>
      </c>
      <c r="C20" s="83" t="s">
        <v>49</v>
      </c>
      <c r="D20" s="179">
        <v>27</v>
      </c>
      <c r="E20" s="106">
        <v>45620</v>
      </c>
      <c r="F20" s="179" t="s">
        <v>108</v>
      </c>
      <c r="G20" s="83">
        <v>2.66</v>
      </c>
      <c r="H20" s="72"/>
      <c r="L20" s="65"/>
    </row>
    <row r="21" spans="1:12" ht="15" thickBot="1">
      <c r="A21" s="128">
        <v>7</v>
      </c>
      <c r="B21" s="123" t="s">
        <v>55</v>
      </c>
      <c r="C21" s="81" t="s">
        <v>111</v>
      </c>
      <c r="D21" s="118">
        <v>810</v>
      </c>
      <c r="E21" s="105">
        <v>45635</v>
      </c>
      <c r="F21" s="118" t="s">
        <v>106</v>
      </c>
      <c r="G21" s="88">
        <v>498.14</v>
      </c>
      <c r="H21" s="72"/>
      <c r="L21" s="65"/>
    </row>
    <row r="22" spans="1:12">
      <c r="A22" s="163">
        <v>8</v>
      </c>
      <c r="B22" s="123" t="s">
        <v>56</v>
      </c>
      <c r="C22" s="81" t="s">
        <v>111</v>
      </c>
      <c r="D22" s="118">
        <v>675</v>
      </c>
      <c r="E22" s="105">
        <v>45389</v>
      </c>
      <c r="F22" s="118" t="s">
        <v>107</v>
      </c>
      <c r="G22" s="81">
        <v>275</v>
      </c>
      <c r="H22" s="72"/>
      <c r="L22" s="65"/>
    </row>
    <row r="23" spans="1:12">
      <c r="A23" s="164"/>
      <c r="B23" s="124" t="s">
        <v>56</v>
      </c>
      <c r="C23" s="82" t="s">
        <v>111</v>
      </c>
      <c r="D23" s="77">
        <v>675</v>
      </c>
      <c r="E23" s="126">
        <v>45389</v>
      </c>
      <c r="F23" s="77" t="s">
        <v>104</v>
      </c>
      <c r="G23" s="89">
        <v>486.97</v>
      </c>
      <c r="H23" s="72"/>
      <c r="L23" s="65"/>
    </row>
    <row r="24" spans="1:12">
      <c r="A24" s="164"/>
      <c r="B24" s="124" t="s">
        <v>56</v>
      </c>
      <c r="C24" s="82" t="s">
        <v>111</v>
      </c>
      <c r="D24" s="77">
        <v>675</v>
      </c>
      <c r="E24" s="126">
        <v>45389</v>
      </c>
      <c r="F24" s="77" t="s">
        <v>106</v>
      </c>
      <c r="G24" s="82">
        <v>373</v>
      </c>
      <c r="L24" s="65"/>
    </row>
    <row r="25" spans="1:12">
      <c r="A25" s="164"/>
      <c r="B25" s="124" t="s">
        <v>56</v>
      </c>
      <c r="C25" s="82" t="s">
        <v>111</v>
      </c>
      <c r="D25" s="91">
        <v>382.8</v>
      </c>
      <c r="E25" s="126">
        <v>45540</v>
      </c>
      <c r="F25" s="77" t="s">
        <v>104</v>
      </c>
      <c r="G25" s="82">
        <v>555</v>
      </c>
      <c r="L25" s="65"/>
    </row>
    <row r="26" spans="1:12" ht="15" thickBot="1">
      <c r="A26" s="165"/>
      <c r="B26" s="125" t="s">
        <v>56</v>
      </c>
      <c r="C26" s="83" t="s">
        <v>111</v>
      </c>
      <c r="D26" s="173">
        <v>382.8</v>
      </c>
      <c r="E26" s="106">
        <v>45540</v>
      </c>
      <c r="F26" s="179" t="s">
        <v>106</v>
      </c>
      <c r="G26" s="83">
        <v>352</v>
      </c>
      <c r="L26" s="65"/>
    </row>
    <row r="27" spans="1:12">
      <c r="A27" s="181">
        <v>9</v>
      </c>
      <c r="B27" s="124" t="s">
        <v>114</v>
      </c>
      <c r="C27" s="82" t="s">
        <v>33</v>
      </c>
      <c r="D27" s="77">
        <v>56</v>
      </c>
      <c r="E27" s="126">
        <v>45354</v>
      </c>
      <c r="F27" s="77" t="s">
        <v>107</v>
      </c>
      <c r="G27" s="82">
        <v>718</v>
      </c>
      <c r="L27" s="65"/>
    </row>
    <row r="28" spans="1:12" ht="15" thickBot="1">
      <c r="A28" s="183"/>
      <c r="B28" s="125" t="s">
        <v>114</v>
      </c>
      <c r="C28" s="83" t="s">
        <v>33</v>
      </c>
      <c r="D28" s="179">
        <v>56</v>
      </c>
      <c r="E28" s="106">
        <v>45354</v>
      </c>
      <c r="F28" s="179" t="s">
        <v>106</v>
      </c>
      <c r="G28" s="83">
        <v>233</v>
      </c>
      <c r="L28" s="65"/>
    </row>
    <row r="29" spans="1:12">
      <c r="A29" s="181">
        <v>10</v>
      </c>
      <c r="B29" s="123" t="s">
        <v>61</v>
      </c>
      <c r="C29" s="81" t="s">
        <v>33</v>
      </c>
      <c r="D29" s="169">
        <v>418.9</v>
      </c>
      <c r="E29" s="105">
        <v>45312</v>
      </c>
      <c r="F29" s="118" t="s">
        <v>104</v>
      </c>
      <c r="G29" s="81">
        <v>959</v>
      </c>
      <c r="L29" s="65"/>
    </row>
    <row r="30" spans="1:12">
      <c r="A30" s="182"/>
      <c r="B30" s="124" t="s">
        <v>61</v>
      </c>
      <c r="C30" s="82" t="s">
        <v>33</v>
      </c>
      <c r="D30" s="91">
        <v>418.9</v>
      </c>
      <c r="E30" s="126">
        <v>45312</v>
      </c>
      <c r="F30" s="77" t="s">
        <v>106</v>
      </c>
      <c r="G30" s="82">
        <v>402</v>
      </c>
      <c r="L30" s="65"/>
    </row>
    <row r="31" spans="1:12">
      <c r="A31" s="182"/>
      <c r="B31" s="124" t="s">
        <v>61</v>
      </c>
      <c r="C31" s="82" t="s">
        <v>33</v>
      </c>
      <c r="D31" s="77">
        <v>756</v>
      </c>
      <c r="E31" s="126">
        <v>45483</v>
      </c>
      <c r="F31" s="77" t="s">
        <v>104</v>
      </c>
      <c r="G31" s="82">
        <v>1109</v>
      </c>
      <c r="L31" s="65"/>
    </row>
    <row r="32" spans="1:12">
      <c r="A32" s="182"/>
      <c r="B32" s="124" t="s">
        <v>61</v>
      </c>
      <c r="C32" s="82" t="s">
        <v>33</v>
      </c>
      <c r="D32" s="77">
        <v>756</v>
      </c>
      <c r="E32" s="126">
        <v>45483</v>
      </c>
      <c r="F32" s="77" t="s">
        <v>106</v>
      </c>
      <c r="G32" s="82">
        <v>414</v>
      </c>
      <c r="L32" s="65"/>
    </row>
    <row r="33" spans="1:12">
      <c r="A33" s="182"/>
      <c r="B33" s="124" t="s">
        <v>61</v>
      </c>
      <c r="C33" s="82" t="s">
        <v>33</v>
      </c>
      <c r="D33" s="77">
        <v>882</v>
      </c>
      <c r="E33" s="126">
        <v>45603</v>
      </c>
      <c r="F33" s="77" t="s">
        <v>106</v>
      </c>
      <c r="G33" s="82">
        <v>269</v>
      </c>
      <c r="L33" s="65"/>
    </row>
    <row r="34" spans="1:12" ht="15" thickBot="1">
      <c r="A34" s="183"/>
      <c r="B34" s="125" t="s">
        <v>61</v>
      </c>
      <c r="C34" s="83" t="s">
        <v>33</v>
      </c>
      <c r="D34" s="179">
        <v>882</v>
      </c>
      <c r="E34" s="106">
        <v>45603</v>
      </c>
      <c r="F34" s="179" t="s">
        <v>107</v>
      </c>
      <c r="G34" s="83">
        <v>258</v>
      </c>
      <c r="L34" s="65"/>
    </row>
    <row r="35" spans="1:12">
      <c r="A35" s="121"/>
      <c r="L35" s="65"/>
    </row>
    <row r="36" spans="1:12">
      <c r="A36" s="121"/>
      <c r="L36" s="65"/>
    </row>
    <row r="37" spans="1:12">
      <c r="A37" s="121"/>
      <c r="L37" s="65"/>
    </row>
    <row r="38" spans="1:12">
      <c r="A38" s="121"/>
    </row>
    <row r="40" spans="1:12">
      <c r="B40" s="1"/>
      <c r="C40" s="1"/>
      <c r="D40" s="1"/>
      <c r="E40" s="65"/>
      <c r="F40" s="1"/>
      <c r="G40" s="1"/>
    </row>
    <row r="41" spans="1:12">
      <c r="B41" s="1"/>
      <c r="C41" s="1"/>
      <c r="D41" s="1"/>
      <c r="E41" s="65"/>
      <c r="F41" s="1"/>
      <c r="G41" s="1"/>
    </row>
    <row r="42" spans="1:12">
      <c r="B42" s="1"/>
      <c r="C42" s="1"/>
      <c r="D42" s="1"/>
      <c r="E42" s="65"/>
      <c r="F42" s="1"/>
      <c r="G42" s="1"/>
    </row>
    <row r="43" spans="1:12">
      <c r="B43" s="1"/>
      <c r="C43" s="1"/>
      <c r="D43" s="1"/>
      <c r="E43" s="65"/>
      <c r="F43" s="1"/>
      <c r="G43" s="1"/>
    </row>
    <row r="44" spans="1:12">
      <c r="B44" s="1"/>
      <c r="C44" s="1"/>
      <c r="D44" s="1"/>
      <c r="E44" s="65"/>
      <c r="F44" s="1"/>
      <c r="G44" s="1"/>
    </row>
    <row r="45" spans="1:12">
      <c r="B45" s="1"/>
      <c r="C45" s="1"/>
      <c r="D45" s="65"/>
      <c r="E45" s="65"/>
      <c r="F45" s="1"/>
      <c r="G45" s="1"/>
    </row>
    <row r="46" spans="1:12">
      <c r="B46" s="1"/>
      <c r="C46" s="1"/>
      <c r="D46" s="65"/>
      <c r="E46" s="65"/>
      <c r="F46" s="1"/>
      <c r="G46" s="1"/>
    </row>
    <row r="47" spans="1:12">
      <c r="B47" s="1"/>
      <c r="C47" s="1"/>
      <c r="D47" s="65"/>
      <c r="E47" s="65"/>
      <c r="F47" s="1"/>
      <c r="G47" s="1"/>
    </row>
    <row r="48" spans="1:12">
      <c r="B48" s="1"/>
      <c r="C48" s="1"/>
      <c r="D48" s="65"/>
      <c r="E48" s="65"/>
      <c r="F48" s="1"/>
      <c r="G48" s="1"/>
    </row>
    <row r="49" spans="2:11" ht="12.75">
      <c r="B49" s="1"/>
      <c r="C49" s="1"/>
      <c r="D49" s="1"/>
      <c r="E49" s="1"/>
      <c r="F49" s="1"/>
      <c r="G49" s="1"/>
    </row>
    <row r="50" spans="2:11">
      <c r="B50" s="124"/>
      <c r="C50" s="124"/>
      <c r="D50" s="77"/>
      <c r="E50" s="65"/>
    </row>
    <row r="51" spans="2:11">
      <c r="B51" s="124"/>
      <c r="C51" s="124"/>
      <c r="D51" s="77"/>
      <c r="E51" s="65"/>
    </row>
    <row r="56" spans="2:11">
      <c r="K56" s="65"/>
    </row>
    <row r="57" spans="2:11">
      <c r="K57" s="65"/>
    </row>
    <row r="58" spans="2:11">
      <c r="K58" s="65"/>
    </row>
    <row r="59" spans="2:11">
      <c r="K59" s="65"/>
    </row>
    <row r="60" spans="2:11">
      <c r="K60" s="65"/>
    </row>
  </sheetData>
  <sortState ref="I3:N40">
    <sortCondition ref="I3:I40"/>
  </sortState>
  <mergeCells count="6">
    <mergeCell ref="A27:A28"/>
    <mergeCell ref="A29:A34"/>
    <mergeCell ref="A2:A6"/>
    <mergeCell ref="A10:A13"/>
    <mergeCell ref="A14:A20"/>
    <mergeCell ref="A22:A26"/>
  </mergeCells>
  <pageMargins left="0.75" right="0.75" top="1" bottom="1" header="0.5" footer="0.5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rightToLeft="1" tabSelected="1" zoomScaleNormal="100" workbookViewId="0">
      <selection activeCell="I34" sqref="I34"/>
    </sheetView>
  </sheetViews>
  <sheetFormatPr defaultColWidth="9" defaultRowHeight="12.75"/>
  <cols>
    <col min="1" max="1" width="6.375" style="3" customWidth="1"/>
    <col min="2" max="2" width="24.625" style="3" customWidth="1"/>
    <col min="3" max="3" width="12.375" style="3" customWidth="1"/>
    <col min="4" max="5" width="10.625" style="3" customWidth="1"/>
    <col min="6" max="6" width="11.125" style="3" customWidth="1"/>
    <col min="7" max="7" width="11.875" style="3" customWidth="1"/>
    <col min="8" max="9" width="12.875" style="3" customWidth="1"/>
    <col min="10" max="10" width="13.75" style="3" customWidth="1"/>
    <col min="11" max="11" width="11.625" style="3" customWidth="1"/>
    <col min="12" max="13" width="9" style="3"/>
    <col min="14" max="14" width="10.125" style="3" bestFit="1" customWidth="1"/>
    <col min="15" max="16384" width="9" style="3"/>
  </cols>
  <sheetData>
    <row r="1" spans="1:14" s="4" customFormat="1" ht="79.5" customHeight="1" thickBot="1">
      <c r="A1" s="51" t="s">
        <v>25</v>
      </c>
      <c r="B1" s="52" t="s">
        <v>11</v>
      </c>
      <c r="C1" s="52" t="s">
        <v>7</v>
      </c>
      <c r="D1" s="133" t="s">
        <v>84</v>
      </c>
      <c r="E1" s="129" t="s">
        <v>26</v>
      </c>
      <c r="F1" s="53" t="s">
        <v>83</v>
      </c>
      <c r="G1" s="55" t="s">
        <v>27</v>
      </c>
      <c r="H1" s="53" t="s">
        <v>85</v>
      </c>
      <c r="I1" s="96" t="s">
        <v>28</v>
      </c>
      <c r="J1" s="54" t="s">
        <v>109</v>
      </c>
      <c r="K1" s="54" t="s">
        <v>0</v>
      </c>
    </row>
    <row r="2" spans="1:14" ht="15">
      <c r="A2" s="50">
        <v>1</v>
      </c>
      <c r="B2" s="48" t="s">
        <v>80</v>
      </c>
      <c r="C2" s="97">
        <f>'דיווח דיגומים'!F2</f>
        <v>1521.9848091330477</v>
      </c>
      <c r="D2" s="134">
        <v>707.8</v>
      </c>
      <c r="E2" s="130">
        <v>2480.9899999999998</v>
      </c>
      <c r="F2" s="98">
        <v>1193.8</v>
      </c>
      <c r="G2" s="57">
        <v>814.72</v>
      </c>
      <c r="H2" s="101">
        <v>356.8</v>
      </c>
      <c r="I2" s="95">
        <v>98</v>
      </c>
      <c r="J2" s="60">
        <v>3393.73</v>
      </c>
      <c r="K2" s="62"/>
      <c r="N2" s="21"/>
    </row>
    <row r="3" spans="1:14" ht="15">
      <c r="A3" s="46">
        <f>A2+1</f>
        <v>2</v>
      </c>
      <c r="B3" s="47" t="s">
        <v>29</v>
      </c>
      <c r="C3" s="97">
        <f>'דיווח דיגומים'!F3</f>
        <v>8353.1886398176302</v>
      </c>
      <c r="D3" s="135">
        <v>0</v>
      </c>
      <c r="E3" s="131">
        <v>0</v>
      </c>
      <c r="F3" s="99">
        <v>918.4</v>
      </c>
      <c r="G3" s="58">
        <v>780.64</v>
      </c>
      <c r="H3" s="102">
        <v>0</v>
      </c>
      <c r="I3" s="56">
        <v>0</v>
      </c>
      <c r="J3" s="61">
        <v>780.64</v>
      </c>
      <c r="K3" s="63"/>
      <c r="N3" s="21"/>
    </row>
    <row r="4" spans="1:14" ht="15">
      <c r="A4" s="46">
        <f t="shared" ref="A4:A22" si="0">A3+1</f>
        <v>3</v>
      </c>
      <c r="B4" s="47" t="s">
        <v>121</v>
      </c>
      <c r="C4" s="97">
        <f>'דיווח דיגומים'!F4</f>
        <v>18499.357924801927</v>
      </c>
      <c r="D4" s="135">
        <v>0</v>
      </c>
      <c r="E4" s="131">
        <v>0</v>
      </c>
      <c r="F4" s="99">
        <v>5184</v>
      </c>
      <c r="G4" s="58">
        <v>653.17999999999995</v>
      </c>
      <c r="H4" s="102">
        <v>0</v>
      </c>
      <c r="I4" s="56">
        <v>0</v>
      </c>
      <c r="J4" s="61">
        <v>653.17999999999995</v>
      </c>
      <c r="K4" s="63"/>
      <c r="N4" s="21"/>
    </row>
    <row r="5" spans="1:14" ht="15">
      <c r="A5" s="46">
        <f t="shared" si="0"/>
        <v>4</v>
      </c>
      <c r="B5" s="47" t="s">
        <v>92</v>
      </c>
      <c r="C5" s="97">
        <f>'דיווח דיגומים'!F6</f>
        <v>8037.7116357906807</v>
      </c>
      <c r="D5" s="135">
        <v>646</v>
      </c>
      <c r="E5" s="131">
        <v>1014.87</v>
      </c>
      <c r="F5" s="99">
        <v>0</v>
      </c>
      <c r="G5" s="58">
        <v>0</v>
      </c>
      <c r="H5" s="102">
        <v>0</v>
      </c>
      <c r="I5" s="56">
        <v>0</v>
      </c>
      <c r="J5" s="61">
        <v>1014.87</v>
      </c>
      <c r="K5" s="63"/>
      <c r="N5" s="21"/>
    </row>
    <row r="6" spans="1:14" ht="15">
      <c r="A6" s="46">
        <f t="shared" si="0"/>
        <v>5</v>
      </c>
      <c r="B6" s="47" t="s">
        <v>82</v>
      </c>
      <c r="C6" s="97">
        <f>'דיווח דיגומים'!F9</f>
        <v>584</v>
      </c>
      <c r="D6" s="135">
        <v>0</v>
      </c>
      <c r="E6" s="131">
        <v>0</v>
      </c>
      <c r="F6" s="99">
        <v>72</v>
      </c>
      <c r="G6" s="58">
        <v>108.54</v>
      </c>
      <c r="H6" s="102">
        <v>72</v>
      </c>
      <c r="I6" s="56">
        <v>21.7</v>
      </c>
      <c r="J6" s="61">
        <v>130.24</v>
      </c>
      <c r="K6" s="63"/>
      <c r="N6" s="21"/>
    </row>
    <row r="7" spans="1:14" ht="15">
      <c r="A7" s="46">
        <f t="shared" si="0"/>
        <v>6</v>
      </c>
      <c r="B7" s="47" t="s">
        <v>45</v>
      </c>
      <c r="C7" s="97">
        <f>'דיווח דיגומים'!F10</f>
        <v>8142.6101583228601</v>
      </c>
      <c r="D7" s="135">
        <v>0</v>
      </c>
      <c r="E7" s="131">
        <v>0</v>
      </c>
      <c r="F7" s="99">
        <v>1912.2</v>
      </c>
      <c r="G7" s="58">
        <v>969.77</v>
      </c>
      <c r="H7" s="102">
        <v>1912.2</v>
      </c>
      <c r="I7" s="56">
        <v>193.95</v>
      </c>
      <c r="J7" s="61">
        <v>1163.73</v>
      </c>
      <c r="K7" s="63"/>
      <c r="N7" s="21"/>
    </row>
    <row r="8" spans="1:14" ht="15">
      <c r="A8" s="46">
        <f t="shared" si="0"/>
        <v>7</v>
      </c>
      <c r="B8" s="47" t="s">
        <v>50</v>
      </c>
      <c r="C8" s="97">
        <f>'דיווח דיגומים'!F12</f>
        <v>749.14167470266784</v>
      </c>
      <c r="D8" s="135">
        <v>234</v>
      </c>
      <c r="E8" s="131">
        <v>679.99</v>
      </c>
      <c r="F8" s="99">
        <v>234</v>
      </c>
      <c r="G8" s="58">
        <v>78.260000000000005</v>
      </c>
      <c r="H8" s="102">
        <v>135</v>
      </c>
      <c r="I8" s="56">
        <v>14.71</v>
      </c>
      <c r="J8" s="61">
        <v>772.97</v>
      </c>
      <c r="K8" s="63"/>
      <c r="N8" s="21"/>
    </row>
    <row r="9" spans="1:14" ht="15">
      <c r="A9" s="46">
        <f t="shared" si="0"/>
        <v>8</v>
      </c>
      <c r="B9" s="47" t="s">
        <v>52</v>
      </c>
      <c r="C9" s="97">
        <f>'דיווח דיגומים'!F14</f>
        <v>112.86332714904144</v>
      </c>
      <c r="D9" s="135">
        <v>54</v>
      </c>
      <c r="E9" s="131">
        <v>471.62</v>
      </c>
      <c r="F9" s="99">
        <v>27</v>
      </c>
      <c r="G9" s="58">
        <v>0.05</v>
      </c>
      <c r="H9" s="102">
        <v>0</v>
      </c>
      <c r="I9" s="56">
        <v>0</v>
      </c>
      <c r="J9" s="61">
        <v>471.68</v>
      </c>
      <c r="K9" s="63"/>
      <c r="N9" s="21"/>
    </row>
    <row r="10" spans="1:14" ht="15">
      <c r="A10" s="46">
        <f t="shared" si="0"/>
        <v>9</v>
      </c>
      <c r="B10" s="47" t="s">
        <v>55</v>
      </c>
      <c r="C10" s="97">
        <f>'דיווח דיגומים'!F16</f>
        <v>4093.5968171855116</v>
      </c>
      <c r="D10" s="135">
        <v>405</v>
      </c>
      <c r="E10" s="131">
        <v>1888.23</v>
      </c>
      <c r="F10" s="99">
        <v>3503.8</v>
      </c>
      <c r="G10" s="58">
        <v>1848.04</v>
      </c>
      <c r="H10" s="102">
        <v>0</v>
      </c>
      <c r="I10" s="56">
        <v>0</v>
      </c>
      <c r="J10" s="61">
        <v>3736.27</v>
      </c>
      <c r="K10" s="63"/>
      <c r="N10" s="21"/>
    </row>
    <row r="11" spans="1:14" ht="15">
      <c r="A11" s="46">
        <f t="shared" si="0"/>
        <v>10</v>
      </c>
      <c r="B11" s="47" t="s">
        <v>56</v>
      </c>
      <c r="C11" s="97">
        <f>'דיווח דיגומים'!F17</f>
        <v>2537.2733497963404</v>
      </c>
      <c r="D11" s="135">
        <v>720.3</v>
      </c>
      <c r="E11" s="131">
        <v>1187.01</v>
      </c>
      <c r="F11" s="99">
        <v>1962.3</v>
      </c>
      <c r="G11" s="58">
        <v>1206.76</v>
      </c>
      <c r="H11" s="102">
        <v>1314.3</v>
      </c>
      <c r="I11" s="56">
        <v>207.56</v>
      </c>
      <c r="J11" s="61">
        <v>2601.35</v>
      </c>
      <c r="K11" s="63"/>
      <c r="N11" s="21"/>
    </row>
    <row r="12" spans="1:14" ht="15">
      <c r="A12" s="46">
        <f t="shared" si="0"/>
        <v>11</v>
      </c>
      <c r="B12" s="47" t="s">
        <v>57</v>
      </c>
      <c r="C12" s="97">
        <f>'דיווח דיגומים'!F18</f>
        <v>315488.03261104639</v>
      </c>
      <c r="D12" s="135">
        <v>0</v>
      </c>
      <c r="E12" s="131">
        <v>0</v>
      </c>
      <c r="F12" s="99">
        <v>47068</v>
      </c>
      <c r="G12" s="58">
        <v>4024.31</v>
      </c>
      <c r="H12" s="102">
        <v>0</v>
      </c>
      <c r="I12" s="56">
        <v>0</v>
      </c>
      <c r="J12" s="61">
        <v>4024.31</v>
      </c>
      <c r="K12" s="63"/>
      <c r="N12" s="21"/>
    </row>
    <row r="13" spans="1:14" ht="15">
      <c r="A13" s="46">
        <f t="shared" si="0"/>
        <v>12</v>
      </c>
      <c r="B13" s="47" t="s">
        <v>122</v>
      </c>
      <c r="C13" s="97">
        <f>'דיווח דיגומים'!F19</f>
        <v>10423.445791527312</v>
      </c>
      <c r="D13" s="135">
        <v>0</v>
      </c>
      <c r="E13" s="131">
        <v>0</v>
      </c>
      <c r="F13" s="99">
        <v>708</v>
      </c>
      <c r="G13" s="58">
        <v>51.96</v>
      </c>
      <c r="H13" s="102">
        <v>0</v>
      </c>
      <c r="I13" s="56">
        <v>0</v>
      </c>
      <c r="J13" s="61">
        <v>51.96</v>
      </c>
      <c r="K13" s="63"/>
      <c r="N13" s="21"/>
    </row>
    <row r="14" spans="1:14" ht="15">
      <c r="A14" s="46">
        <f t="shared" si="0"/>
        <v>13</v>
      </c>
      <c r="B14" s="47" t="s">
        <v>116</v>
      </c>
      <c r="C14" s="97">
        <f>'דיווח דיגומים'!F20</f>
        <v>9514.8602608734454</v>
      </c>
      <c r="D14" s="135">
        <v>56</v>
      </c>
      <c r="E14" s="131">
        <v>363.16</v>
      </c>
      <c r="F14" s="99">
        <v>5706.2</v>
      </c>
      <c r="G14" s="58">
        <v>1397.2</v>
      </c>
      <c r="H14" s="102">
        <v>56</v>
      </c>
      <c r="I14" s="56">
        <v>13.55</v>
      </c>
      <c r="J14" s="61">
        <v>1773.92</v>
      </c>
      <c r="K14" s="63"/>
      <c r="N14" s="21"/>
    </row>
    <row r="15" spans="1:14" ht="15">
      <c r="A15" s="46">
        <f t="shared" si="0"/>
        <v>14</v>
      </c>
      <c r="B15" s="47" t="s">
        <v>61</v>
      </c>
      <c r="C15" s="97">
        <f>'דיווח דיגומים'!F21</f>
        <v>2950.7793928125475</v>
      </c>
      <c r="D15" s="135">
        <v>2056.9</v>
      </c>
      <c r="E15" s="131">
        <v>4860.45</v>
      </c>
      <c r="F15" s="99">
        <v>2184</v>
      </c>
      <c r="G15" s="58">
        <v>11662.14</v>
      </c>
      <c r="H15" s="102">
        <v>1302</v>
      </c>
      <c r="I15" s="56">
        <v>2170</v>
      </c>
      <c r="J15" s="61">
        <v>18692.59</v>
      </c>
      <c r="K15" s="63"/>
      <c r="N15" s="21"/>
    </row>
    <row r="16" spans="1:14" ht="15">
      <c r="A16" s="46">
        <f t="shared" si="0"/>
        <v>15</v>
      </c>
      <c r="B16" s="47" t="s">
        <v>62</v>
      </c>
      <c r="C16" s="97">
        <f>'דיווח דיגומים'!F22</f>
        <v>1064.1082462511035</v>
      </c>
      <c r="D16" s="135">
        <v>0</v>
      </c>
      <c r="E16" s="131">
        <v>0</v>
      </c>
      <c r="F16" s="99">
        <v>560.6</v>
      </c>
      <c r="G16" s="58">
        <v>151.18</v>
      </c>
      <c r="H16" s="102">
        <v>0</v>
      </c>
      <c r="I16" s="56">
        <v>0</v>
      </c>
      <c r="J16" s="61">
        <v>151.18</v>
      </c>
      <c r="K16" s="63"/>
      <c r="N16" s="21"/>
    </row>
    <row r="17" spans="1:14" ht="15">
      <c r="A17" s="46">
        <f t="shared" si="0"/>
        <v>16</v>
      </c>
      <c r="B17" s="48" t="s">
        <v>63</v>
      </c>
      <c r="C17" s="97">
        <f>'דיווח דיגומים'!F23</f>
        <v>10592.012551001668</v>
      </c>
      <c r="D17" s="136">
        <v>0</v>
      </c>
      <c r="E17" s="131">
        <v>0</v>
      </c>
      <c r="F17" s="99">
        <v>1471.5</v>
      </c>
      <c r="G17" s="58">
        <v>5663.68</v>
      </c>
      <c r="H17" s="102">
        <v>1471.5</v>
      </c>
      <c r="I17" s="56">
        <v>1132.73</v>
      </c>
      <c r="J17" s="60">
        <v>6796.41</v>
      </c>
      <c r="K17" s="64"/>
      <c r="N17" s="21"/>
    </row>
    <row r="18" spans="1:14" ht="15">
      <c r="A18" s="46">
        <f t="shared" si="0"/>
        <v>17</v>
      </c>
      <c r="B18" s="47" t="s">
        <v>65</v>
      </c>
      <c r="C18" s="97">
        <f>'דיווח דיגומים'!F24</f>
        <v>5959.6615478978483</v>
      </c>
      <c r="D18" s="136">
        <v>0</v>
      </c>
      <c r="E18" s="131">
        <v>0</v>
      </c>
      <c r="F18" s="99">
        <v>4783.3</v>
      </c>
      <c r="G18" s="58">
        <v>19498.150000000001</v>
      </c>
      <c r="H18" s="102">
        <v>3253.3</v>
      </c>
      <c r="I18" s="56">
        <v>3722.38</v>
      </c>
      <c r="J18" s="61">
        <v>23220.53</v>
      </c>
      <c r="K18" s="63"/>
      <c r="N18" s="21"/>
    </row>
    <row r="19" spans="1:14" ht="15">
      <c r="A19" s="46">
        <f t="shared" si="0"/>
        <v>18</v>
      </c>
      <c r="B19" s="47" t="s">
        <v>66</v>
      </c>
      <c r="C19" s="97">
        <f>'דיווח דיגומים'!F25</f>
        <v>3817.3502565938661</v>
      </c>
      <c r="D19" s="136">
        <v>0</v>
      </c>
      <c r="E19" s="131">
        <v>0</v>
      </c>
      <c r="F19" s="99">
        <v>2998.5</v>
      </c>
      <c r="G19" s="58">
        <v>10081.25</v>
      </c>
      <c r="H19" s="102">
        <v>2998.5</v>
      </c>
      <c r="I19" s="56">
        <v>2016.25</v>
      </c>
      <c r="J19" s="61">
        <v>12097.5</v>
      </c>
      <c r="K19" s="63"/>
    </row>
    <row r="20" spans="1:14" ht="15">
      <c r="A20" s="46">
        <f t="shared" si="0"/>
        <v>19</v>
      </c>
      <c r="B20" s="47" t="s">
        <v>67</v>
      </c>
      <c r="C20" s="97">
        <f>'דיווח דיגומים'!F26</f>
        <v>11346.495967741936</v>
      </c>
      <c r="D20" s="136">
        <v>0</v>
      </c>
      <c r="E20" s="131">
        <v>0</v>
      </c>
      <c r="F20" s="99">
        <v>8352.5</v>
      </c>
      <c r="G20" s="58">
        <v>43723.53</v>
      </c>
      <c r="H20" s="102">
        <v>8352.5</v>
      </c>
      <c r="I20" s="56">
        <v>8744.7000000000007</v>
      </c>
      <c r="J20" s="61">
        <v>52468.23</v>
      </c>
      <c r="K20" s="63"/>
    </row>
    <row r="21" spans="1:14" ht="15">
      <c r="A21" s="46">
        <f t="shared" si="0"/>
        <v>20</v>
      </c>
      <c r="B21" s="47" t="s">
        <v>69</v>
      </c>
      <c r="C21" s="97">
        <f>'דיווח דיגומים'!F27</f>
        <v>20029.802632758485</v>
      </c>
      <c r="D21" s="136">
        <v>0</v>
      </c>
      <c r="E21" s="131">
        <v>0</v>
      </c>
      <c r="F21" s="99">
        <v>12456.6</v>
      </c>
      <c r="G21" s="58">
        <v>4324.75</v>
      </c>
      <c r="H21" s="102">
        <v>3427.6</v>
      </c>
      <c r="I21" s="56">
        <v>826.5</v>
      </c>
      <c r="J21" s="61">
        <v>5151.26</v>
      </c>
      <c r="K21" s="63"/>
    </row>
    <row r="22" spans="1:14" ht="15.75" thickBot="1">
      <c r="A22" s="46">
        <f t="shared" si="0"/>
        <v>21</v>
      </c>
      <c r="B22" s="47" t="s">
        <v>70</v>
      </c>
      <c r="C22" s="154">
        <f>'דיווח דיגומים'!F28</f>
        <v>13992.481266634835</v>
      </c>
      <c r="D22" s="137">
        <v>0</v>
      </c>
      <c r="E22" s="132">
        <v>0</v>
      </c>
      <c r="F22" s="99">
        <v>9064.4</v>
      </c>
      <c r="G22" s="58">
        <v>24734.11</v>
      </c>
      <c r="H22" s="103">
        <v>6105</v>
      </c>
      <c r="I22" s="73">
        <v>4375.3599999999997</v>
      </c>
      <c r="J22" s="138">
        <v>29109.47</v>
      </c>
      <c r="K22" s="63"/>
    </row>
    <row r="23" spans="1:14" ht="15.75" thickBot="1">
      <c r="A23" s="49"/>
      <c r="B23" s="92" t="s">
        <v>124</v>
      </c>
      <c r="C23" s="100">
        <f>SUM(C2:C22)</f>
        <v>457810.75886183925</v>
      </c>
      <c r="D23" s="155">
        <f>SUM(D2:D22)</f>
        <v>4880</v>
      </c>
      <c r="E23" s="59">
        <f t="shared" ref="E23:J23" si="1">SUM(E2:E22)</f>
        <v>12946.32</v>
      </c>
      <c r="F23" s="100">
        <f t="shared" si="1"/>
        <v>110361.1</v>
      </c>
      <c r="G23" s="93">
        <f t="shared" si="1"/>
        <v>131772.22</v>
      </c>
      <c r="H23" s="104">
        <f t="shared" si="1"/>
        <v>30756.699999999997</v>
      </c>
      <c r="I23" s="94">
        <f t="shared" si="1"/>
        <v>23537.39</v>
      </c>
      <c r="J23" s="139">
        <f t="shared" si="1"/>
        <v>168256.02000000002</v>
      </c>
      <c r="K23" s="27"/>
    </row>
  </sheetData>
  <pageMargins left="0.7" right="0.7" top="0.75" bottom="0.75" header="0.3" footer="0.3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קבצים להורדה" ma:contentTypeID="0x0101009B062CC07971A94494097F37B7CF51C700B5A255B7C4A2E44E87D23E2690BDFEEB" ma:contentTypeVersion="13" ma:contentTypeDescription="" ma:contentTypeScope="" ma:versionID="8b9f27d73638b0e07b0398b68762b490">
  <xsd:schema xmlns:xsd="http://www.w3.org/2001/XMLSchema" xmlns:p="http://schemas.microsoft.com/office/2006/metadata/properties" xmlns:ns2="7c9e7d92-4d2e-4d6f-8ea5-12e4091e13b4" targetNamespace="http://schemas.microsoft.com/office/2006/metadata/properties" ma:root="true" ma:fieldsID="e5c9ff000327c0f228d934ef27bfe234" ns2:_="">
    <xsd:import namespace="7c9e7d92-4d2e-4d6f-8ea5-12e4091e13b4"/>
    <xsd:element name="properties">
      <xsd:complexType>
        <xsd:sequence>
          <xsd:element name="documentManagement">
            <xsd:complexType>
              <xsd:all>
                <xsd:element ref="ns2:Description"/>
                <xsd:element ref="ns2:FileGroup" minOccurs="0"/>
                <xsd:element ref="ns2:ToPublish" minOccurs="0"/>
                <xsd:element ref="ns2:PublishStartDate" minOccurs="0"/>
                <xsd:element ref="ns2:PublishEndDate" minOccurs="0"/>
                <xsd:element ref="ns2:OrderIndex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c9e7d92-4d2e-4d6f-8ea5-12e4091e13b4" elementFormDefault="qualified">
    <xsd:import namespace="http://schemas.microsoft.com/office/2006/documentManagement/types"/>
    <xsd:element name="Description" ma:index="2" ma:displayName="תאור" ma:internalName="Description">
      <xsd:simpleType>
        <xsd:restriction base="dms:Note"/>
      </xsd:simpleType>
    </xsd:element>
    <xsd:element name="FileGroup" ma:index="3" nillable="true" ma:displayName="נושא המסמך" ma:list="{1d967b34-d578-438a-8871-0342ca02cdc7}" ma:internalName="FileGroup" ma:showField="Title" ma:web="7c9e7d92-4d2e-4d6f-8ea5-12e4091e13b4">
      <xsd:simpleType>
        <xsd:restriction base="dms:Lookup"/>
      </xsd:simpleType>
    </xsd:element>
    <xsd:element name="ToPublish" ma:index="4" nillable="true" ma:displayName="לפרסום" ma:default="1" ma:internalName="ToPublish">
      <xsd:simpleType>
        <xsd:restriction base="dms:Boolean"/>
      </xsd:simpleType>
    </xsd:element>
    <xsd:element name="PublishStartDate" ma:index="5" nillable="true" ma:displayName="תאריך תחילת פרסום" ma:format="DateTime" ma:internalName="PublishStartDate">
      <xsd:simpleType>
        <xsd:restriction base="dms:DateTime"/>
      </xsd:simpleType>
    </xsd:element>
    <xsd:element name="PublishEndDate" ma:index="6" nillable="true" ma:displayName="תאריך סיום פרסום" ma:format="DateTime" ma:internalName="PublishEndDate">
      <xsd:simpleType>
        <xsd:restriction base="dms:DateTime"/>
      </xsd:simpleType>
    </xsd:element>
    <xsd:element name="OrderIndex" ma:index="7" ma:displayName="סדר הצגה" ma:internalName="OrderIndex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StartDate xmlns="7c9e7d92-4d2e-4d6f-8ea5-12e4091e13b4" xsi:nil="true"/>
    <OrderIndex xmlns="7c9e7d92-4d2e-4d6f-8ea5-12e4091e13b4">2</OrderIndex>
    <Description xmlns="7c9e7d92-4d2e-4d6f-8ea5-12e4091e13b4">פורמט דיווח שנתי - שפכי מפעלים</Description>
    <ToPublish xmlns="7c9e7d92-4d2e-4d6f-8ea5-12e4091e13b4">true</ToPublish>
    <PublishEndDate xmlns="7c9e7d92-4d2e-4d6f-8ea5-12e4091e13b4" xsi:nil="true"/>
    <FileGroup xmlns="7c9e7d92-4d2e-4d6f-8ea5-12e4091e13b4" xsi:nil="true"/>
  </documentManagement>
</p:properties>
</file>

<file path=customXml/itemProps1.xml><?xml version="1.0" encoding="utf-8"?>
<ds:datastoreItem xmlns:ds="http://schemas.openxmlformats.org/officeDocument/2006/customXml" ds:itemID="{09434421-5397-471A-826E-E255037787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39319D-D568-403D-9541-5A6976EACD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e7d92-4d2e-4d6f-8ea5-12e4091e13b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4D3A55E-DD14-4979-9363-EEEB7C98DD91}">
  <ds:schemaRefs>
    <ds:schemaRef ds:uri="http://schemas.microsoft.com/office/2006/metadata/properties"/>
    <ds:schemaRef ds:uri="http://purl.org/dc/elements/1.1/"/>
    <ds:schemaRef ds:uri="7c9e7d92-4d2e-4d6f-8ea5-12e4091e13b4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דיווח דיגומים</vt:lpstr>
      <vt:lpstr>דיווח חריגים</vt:lpstr>
      <vt:lpstr>תוצאות דיגום אסורים</vt:lpstr>
      <vt:lpstr>דיווח כספי שנתי</vt:lpstr>
      <vt:lpstr>'דיווח דיגומים'!WPrint_TitlesW</vt:lpstr>
    </vt:vector>
  </TitlesOfParts>
  <Company>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פורמט להגשת דוחות שנתיים</dc:title>
  <dc:creator>Yoni</dc:creator>
  <cp:lastModifiedBy>קרן מלאכי</cp:lastModifiedBy>
  <dcterms:created xsi:type="dcterms:W3CDTF">2014-07-02T11:46:06Z</dcterms:created>
  <dcterms:modified xsi:type="dcterms:W3CDTF">2025-02-25T18:01:15Z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0x0101009B062CC07971A94494097F37B7CF51C700B5A255B7C4A2E44E87D23E2690BDFEEB</vt:lpwstr>
  </property>
</Properties>
</file>