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en\Dropbox\מנשה\דוחות שנתיים\2025\"/>
    </mc:Choice>
  </mc:AlternateContent>
  <xr:revisionPtr revIDLastSave="0" documentId="8_{6A2D30EA-E758-4974-A244-301C3CDF84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_FilterDatabase" localSheetId="0" hidden="1">'דיווח דיגומים'!$B$1:$L$33</definedName>
    <definedName name="_xlnm.Print_Titles" localSheetId="0">'דיווח דיגומים'!$1:$1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2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F3" i="1" l="1"/>
  <c r="D5" i="2" s="1"/>
  <c r="F4" i="1"/>
  <c r="F5" i="1"/>
  <c r="D7" i="2" s="1"/>
  <c r="F6" i="1"/>
  <c r="D8" i="2" s="1"/>
  <c r="F7" i="1"/>
  <c r="F8" i="1"/>
  <c r="F9" i="1"/>
  <c r="D11" i="2" s="1"/>
  <c r="F10" i="1"/>
  <c r="D12" i="2" s="1"/>
  <c r="F11" i="1"/>
  <c r="D13" i="2" s="1"/>
  <c r="F12" i="1"/>
  <c r="D14" i="2" s="1"/>
  <c r="F13" i="1"/>
  <c r="D15" i="2" s="1"/>
  <c r="F14" i="1"/>
  <c r="D16" i="2" s="1"/>
  <c r="F15" i="1"/>
  <c r="D17" i="2" s="1"/>
  <c r="F16" i="1"/>
  <c r="D18" i="2" s="1"/>
  <c r="F17" i="1"/>
  <c r="D19" i="2" s="1"/>
  <c r="F18" i="1"/>
  <c r="D20" i="2" s="1"/>
  <c r="F19" i="1"/>
  <c r="D21" i="2" s="1"/>
  <c r="F20" i="1"/>
  <c r="D22" i="2" s="1"/>
  <c r="F21" i="1"/>
  <c r="D23" i="2" s="1"/>
  <c r="F22" i="1"/>
  <c r="D24" i="2" s="1"/>
  <c r="F23" i="1"/>
  <c r="D25" i="2" s="1"/>
  <c r="F24" i="1"/>
  <c r="D26" i="2" s="1"/>
  <c r="F25" i="1"/>
  <c r="D27" i="2" s="1"/>
  <c r="F26" i="1"/>
  <c r="D28" i="2" s="1"/>
  <c r="F27" i="1"/>
  <c r="D29" i="2" s="1"/>
  <c r="F28" i="1"/>
  <c r="D30" i="2" s="1"/>
  <c r="F29" i="1"/>
  <c r="D31" i="2" s="1"/>
  <c r="F30" i="1"/>
  <c r="D32" i="2" s="1"/>
  <c r="F31" i="1"/>
  <c r="D33" i="2" s="1"/>
  <c r="F32" i="1"/>
  <c r="D34" i="2" s="1"/>
  <c r="S19" i="1"/>
  <c r="F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D9" i="2" l="1"/>
  <c r="D4" i="2"/>
  <c r="D10" i="2"/>
  <c r="D6" i="2"/>
  <c r="G33" i="1"/>
  <c r="H33" i="1" l="1"/>
  <c r="J33" i="1" l="1"/>
  <c r="L33" i="1" l="1"/>
  <c r="K33" i="1"/>
</calcChain>
</file>

<file path=xl/sharedStrings.xml><?xml version="1.0" encoding="utf-8"?>
<sst xmlns="http://schemas.openxmlformats.org/spreadsheetml/2006/main" count="341" uniqueCount="120">
  <si>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</si>
  <si>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</si>
  <si>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</si>
  <si>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</si>
  <si>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</si>
  <si>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</si>
  <si>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</si>
  <si>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</si>
  <si>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</si>
  <si>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</si>
  <si>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</si>
  <si>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</si>
  <si>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</si>
  <si>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</si>
  <si>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</si>
  <si>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</si>
  <si>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</si>
  <si>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</si>
  <si>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</si>
  <si>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</si>
  <si>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</si>
  <si>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ערך נמדד</t>
  </si>
  <si>
    <t>הפרמטר החורג</t>
  </si>
  <si>
    <t>תאריך הדיגום</t>
  </si>
  <si>
    <t>צריכת מים לדיגום</t>
  </si>
  <si>
    <t>אומגה</t>
  </si>
  <si>
    <t>קיבוץ כפר גליקסון</t>
  </si>
  <si>
    <t>לא</t>
  </si>
  <si>
    <t>אמבר מכון לתערובות גרנות</t>
  </si>
  <si>
    <t>מפעלי מזון ומשקאות</t>
  </si>
  <si>
    <t>בסיס צבאי גולני רגבים</t>
  </si>
  <si>
    <t>גומי עין שמר</t>
  </si>
  <si>
    <t>גן שמואל מזון</t>
  </si>
  <si>
    <t>קיבוץ גן שמואל</t>
  </si>
  <si>
    <t>כן</t>
  </si>
  <si>
    <t>קיבוץ מגל</t>
  </si>
  <si>
    <t>תחנות תדלוק</t>
  </si>
  <si>
    <t>חטף</t>
  </si>
  <si>
    <t>דור אלון כביש 6, מערב</t>
  </si>
  <si>
    <t>קיבוץ מענית</t>
  </si>
  <si>
    <t>מאסטרפוד</t>
  </si>
  <si>
    <t>משחטות, בתי מטבחיים, בתי נחירה, עיבוד דגים</t>
  </si>
  <si>
    <t>מוטקה החולב</t>
  </si>
  <si>
    <t>מושב תלמי אלעזר</t>
  </si>
  <si>
    <t>מוסכים (מכונאות רכב) ללא רחיצה</t>
  </si>
  <si>
    <t>מוסך חסן</t>
  </si>
  <si>
    <t>מוסך יעדים</t>
  </si>
  <si>
    <t>מוסך רז</t>
  </si>
  <si>
    <t>קיבוץ עין שמר</t>
  </si>
  <si>
    <t>מוסך רם אפ בע"מ</t>
  </si>
  <si>
    <t>מטבח בית חולים שער מנשה</t>
  </si>
  <si>
    <t>מטבח עין שמר</t>
  </si>
  <si>
    <t>מפעל גלעם</t>
  </si>
  <si>
    <t>נטפים קיבוץ מגל</t>
  </si>
  <si>
    <t>קיבוץ מגל מגל</t>
  </si>
  <si>
    <t>מפעלי יציקת פלסטיק</t>
  </si>
  <si>
    <t>קומידה תעשיות מזון</t>
  </si>
  <si>
    <t>רפת ברקאי</t>
  </si>
  <si>
    <t>רפת או חזריה או לול</t>
  </si>
  <si>
    <t>רפת גל ים</t>
  </si>
  <si>
    <t>רפת מענית</t>
  </si>
  <si>
    <t>רפת מצר</t>
  </si>
  <si>
    <t>קיבוץ מצר</t>
  </si>
  <si>
    <t>רפת עין שמר</t>
  </si>
  <si>
    <t>רפת רגלים</t>
  </si>
  <si>
    <t>קיבוץ רגבים</t>
  </si>
  <si>
    <t>בסיס גולני רגבים</t>
  </si>
  <si>
    <t>מאסטרפוד- מפעל דגים</t>
  </si>
  <si>
    <t xml:space="preserve">מוטקה החולב </t>
  </si>
  <si>
    <t>מוסך רז עין שמר</t>
  </si>
  <si>
    <t>מטבח שער מנשה</t>
  </si>
  <si>
    <t xml:space="preserve">מפעל גלעם </t>
  </si>
  <si>
    <t>נטפים</t>
  </si>
  <si>
    <t>אולפנת כפר פינס</t>
  </si>
  <si>
    <t>דור אלון כביש 6, מגל מערב</t>
  </si>
  <si>
    <t>מוסדות חינוך כפר פינס כפר פינס</t>
  </si>
  <si>
    <t>מורכב על פי זמן</t>
  </si>
  <si>
    <t>קבוצת גרנות , ד.נ. חפר, 38100 קבוצת גרנות</t>
  </si>
  <si>
    <t>חטיבת הגנת הסביבה משרד הביטחון רגבים</t>
  </si>
  <si>
    <t>מחנות צה`ל</t>
  </si>
  <si>
    <t>גומי עין שמר בע"מ</t>
  </si>
  <si>
    <t>קיבוץ עין שמר עין שמר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</si>
  <si>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</si>
  <si>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כפר מייסר כפר מייסר</t>
  </si>
  <si>
    <t>מגל מגל</t>
  </si>
  <si>
    <t>עין שמר עין שמר</t>
  </si>
  <si>
    <t>מושב גן השומרון גן השומרון</t>
  </si>
  <si>
    <t>שער מנשה שער מנשה</t>
  </si>
  <si>
    <t>קיבוץ מענית, ד.נ. מנשה 3785500 מענית</t>
  </si>
  <si>
    <t>ברקאי ברקאי</t>
  </si>
  <si>
    <t>מענית מענית</t>
  </si>
  <si>
    <t>כלורידים</t>
  </si>
  <si>
    <t>שמן מינרלי</t>
  </si>
  <si>
    <t>נתרן</t>
  </si>
  <si>
    <t>שמנים ושומנים</t>
  </si>
  <si>
    <t>B בורון ב ICP</t>
  </si>
  <si>
    <t xml:space="preserve">מוסך רם אפ </t>
  </si>
  <si>
    <t>אולמות אירועים, מסעדות, קניונים</t>
  </si>
  <si>
    <t>Mo מוליבדנום</t>
  </si>
  <si>
    <t>עמית שירותי מזון (המטבח של אהובה)</t>
  </si>
  <si>
    <t>למפעל ערך הקלה מאושר לסולפיד עד 2.5 מג"ל</t>
  </si>
  <si>
    <t>עמית שירות מזון</t>
  </si>
  <si>
    <t>עמית שירותי מזון</t>
  </si>
  <si>
    <t>Mn מנגן</t>
  </si>
  <si>
    <t>ארומה</t>
  </si>
  <si>
    <t>דור אלון פארק אלונית עין שמר</t>
  </si>
  <si>
    <t>ויגרדן</t>
  </si>
  <si>
    <t>מינה טומיי</t>
  </si>
  <si>
    <t>פארק אלונית עין שמר עין שמר</t>
  </si>
  <si>
    <t>גן שמואל גן שמואל</t>
  </si>
  <si>
    <t>משרד הביטחון ברקאי</t>
  </si>
  <si>
    <t>סיכום שנתי  2025</t>
  </si>
  <si>
    <t>ארומה עין שמר</t>
  </si>
  <si>
    <t>מחנה שלמה</t>
  </si>
  <si>
    <t xml:space="preserve">העסק נסגר </t>
  </si>
  <si>
    <t>Na נתרן ב ICP</t>
  </si>
  <si>
    <t>דור אלון אלונית עין שמר</t>
  </si>
  <si>
    <t>נמוך מידי לחיוב (שקלים בודדים)</t>
  </si>
  <si>
    <t>מפעל מזון</t>
  </si>
  <si>
    <t>העסק נסגר באמצע השנה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</si>
</sst>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Open Sans Hebrew"/>
      <family val="2"/>
    </font>
    <font>
      <sz val="11"/>
      <color rgb="FF00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  <charset val="177"/>
    </font>
    <font>
      <sz val="11"/>
      <color rgb="FF000000"/>
      <name val="Open Sans Hebrew"/>
      <family val="2"/>
      <charset val="177"/>
    </font>
    <font>
      <b/>
      <sz val="11"/>
      <name val="Arial"/>
      <family val="2"/>
    </font>
    <font>
      <b/>
      <sz val="10"/>
      <name val="Arial"/>
      <family val="2"/>
      <charset val="177"/>
    </font>
    <font>
      <b/>
      <sz val="11"/>
      <color rgb="FF000000"/>
      <name val="Open Sans Hebrew"/>
      <family val="2"/>
      <charset val="177"/>
    </font>
    <font>
      <b/>
      <sz val="11"/>
      <color theme="1"/>
      <name val="Arial"/>
      <family val="2"/>
      <charset val="177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0" borderId="0" xfId="1"/>
    <xf numFmtId="0" fontId="4" fillId="0" borderId="1" xfId="1" applyFont="1" applyBorder="1"/>
    <xf numFmtId="0" fontId="3" fillId="0" borderId="0" xfId="1" applyAlignment="1">
      <alignment horizontal="center" vertical="top" wrapText="1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top"/>
    </xf>
    <xf numFmtId="0" fontId="3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/>
    <xf numFmtId="0" fontId="5" fillId="0" borderId="1" xfId="0" applyFont="1" applyBorder="1" applyAlignment="1">
      <alignment horizontal="right" wrapText="1"/>
    </xf>
    <xf numFmtId="0" fontId="7" fillId="0" borderId="1" xfId="0" applyFont="1" applyBorder="1"/>
    <xf numFmtId="0" fontId="7" fillId="4" borderId="1" xfId="0" applyFont="1" applyFill="1" applyBorder="1"/>
    <xf numFmtId="1" fontId="3" fillId="0" borderId="0" xfId="1" applyNumberFormat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readingOrder="2"/>
    </xf>
    <xf numFmtId="1" fontId="3" fillId="0" borderId="0" xfId="1" applyNumberFormat="1"/>
    <xf numFmtId="0" fontId="8" fillId="0" borderId="17" xfId="0" applyFont="1" applyBorder="1"/>
    <xf numFmtId="0" fontId="8" fillId="4" borderId="17" xfId="0" applyFont="1" applyFill="1" applyBorder="1"/>
    <xf numFmtId="0" fontId="7" fillId="0" borderId="17" xfId="0" applyFont="1" applyBorder="1"/>
    <xf numFmtId="1" fontId="6" fillId="0" borderId="1" xfId="1" applyNumberFormat="1" applyFont="1" applyBorder="1" applyAlignment="1">
      <alignment horizontal="right"/>
    </xf>
    <xf numFmtId="3" fontId="11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4" fillId="3" borderId="15" xfId="1" applyFont="1" applyFill="1" applyBorder="1" applyAlignment="1">
      <alignment horizontal="center" vertical="center" wrapText="1"/>
    </xf>
    <xf numFmtId="3" fontId="11" fillId="4" borderId="18" xfId="0" applyNumberFormat="1" applyFont="1" applyFill="1" applyBorder="1" applyAlignment="1">
      <alignment horizontal="center" wrapText="1"/>
    </xf>
    <xf numFmtId="3" fontId="11" fillId="4" borderId="2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4" fillId="3" borderId="19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5" fillId="0" borderId="1" xfId="0" applyFont="1" applyBorder="1"/>
    <xf numFmtId="0" fontId="15" fillId="4" borderId="1" xfId="0" applyFont="1" applyFill="1" applyBorder="1"/>
    <xf numFmtId="14" fontId="13" fillId="0" borderId="0" xfId="0" applyNumberFormat="1" applyFont="1" applyAlignment="1">
      <alignment horizontal="center" wrapText="1"/>
    </xf>
    <xf numFmtId="0" fontId="10" fillId="0" borderId="17" xfId="0" applyFont="1" applyBorder="1"/>
    <xf numFmtId="3" fontId="10" fillId="4" borderId="17" xfId="0" applyNumberFormat="1" applyFont="1" applyFill="1" applyBorder="1" applyAlignment="1">
      <alignment horizontal="center" wrapText="1"/>
    </xf>
    <xf numFmtId="3" fontId="10" fillId="4" borderId="16" xfId="0" applyNumberFormat="1" applyFont="1" applyFill="1" applyBorder="1" applyAlignment="1">
      <alignment horizontal="center" wrapText="1"/>
    </xf>
    <xf numFmtId="0" fontId="6" fillId="0" borderId="0" xfId="1" applyFont="1"/>
    <xf numFmtId="3" fontId="11" fillId="4" borderId="13" xfId="0" applyNumberFormat="1" applyFont="1" applyFill="1" applyBorder="1" applyAlignment="1">
      <alignment horizontal="center" wrapText="1"/>
    </xf>
    <xf numFmtId="3" fontId="11" fillId="4" borderId="8" xfId="0" applyNumberFormat="1" applyFont="1" applyFill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33" xfId="1" applyFont="1" applyFill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wrapText="1"/>
    </xf>
    <xf numFmtId="3" fontId="11" fillId="4" borderId="26" xfId="0" applyNumberFormat="1" applyFont="1" applyFill="1" applyBorder="1" applyAlignment="1">
      <alignment horizontal="center" wrapText="1"/>
    </xf>
    <xf numFmtId="3" fontId="11" fillId="4" borderId="34" xfId="0" applyNumberFormat="1" applyFont="1" applyFill="1" applyBorder="1" applyAlignment="1">
      <alignment horizontal="center" wrapText="1"/>
    </xf>
    <xf numFmtId="1" fontId="11" fillId="4" borderId="2" xfId="0" applyNumberFormat="1" applyFont="1" applyFill="1" applyBorder="1" applyAlignment="1">
      <alignment horizontal="center" wrapText="1"/>
    </xf>
    <xf numFmtId="1" fontId="11" fillId="4" borderId="14" xfId="0" applyNumberFormat="1" applyFont="1" applyFill="1" applyBorder="1" applyAlignment="1">
      <alignment horizontal="center" wrapText="1"/>
    </xf>
    <xf numFmtId="1" fontId="11" fillId="4" borderId="34" xfId="0" applyNumberFormat="1" applyFont="1" applyFill="1" applyBorder="1" applyAlignment="1">
      <alignment horizontal="center" wrapText="1"/>
    </xf>
    <xf numFmtId="1" fontId="11" fillId="4" borderId="27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8" fillId="0" borderId="16" xfId="0" applyFont="1" applyBorder="1"/>
    <xf numFmtId="0" fontId="11" fillId="4" borderId="8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8" fillId="0" borderId="35" xfId="0" applyFont="1" applyBorder="1"/>
    <xf numFmtId="3" fontId="10" fillId="4" borderId="35" xfId="0" applyNumberFormat="1" applyFont="1" applyFill="1" applyBorder="1" applyAlignment="1">
      <alignment horizontal="center" wrapText="1"/>
    </xf>
    <xf numFmtId="3" fontId="9" fillId="4" borderId="11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17" fillId="3" borderId="3" xfId="1" applyFont="1" applyFill="1" applyBorder="1"/>
    <xf numFmtId="1" fontId="19" fillId="3" borderId="1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 vertical="center" wrapText="1"/>
    </xf>
    <xf numFmtId="0" fontId="4" fillId="3" borderId="31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8" fillId="0" borderId="0" xfId="0" applyFont="1" applyBorder="1"/>
    <xf numFmtId="0" fontId="10" fillId="0" borderId="0" xfId="1" applyFont="1" applyBorder="1"/>
    <xf numFmtId="3" fontId="10" fillId="4" borderId="0" xfId="0" applyNumberFormat="1" applyFont="1" applyFill="1" applyBorder="1" applyAlignment="1">
      <alignment horizontal="center" wrapText="1"/>
    </xf>
    <xf numFmtId="3" fontId="9" fillId="4" borderId="0" xfId="0" applyNumberFormat="1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wrapText="1"/>
    </xf>
    <xf numFmtId="1" fontId="11" fillId="4" borderId="0" xfId="0" applyNumberFormat="1" applyFont="1" applyFill="1" applyBorder="1" applyAlignment="1">
      <alignment horizontal="center" wrapText="1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0" fillId="0" borderId="38" xfId="1" applyFont="1" applyBorder="1"/>
    <xf numFmtId="0" fontId="10" fillId="0" borderId="5" xfId="1" applyFont="1" applyBorder="1"/>
    <xf numFmtId="3" fontId="11" fillId="4" borderId="39" xfId="0" applyNumberFormat="1" applyFont="1" applyFill="1" applyBorder="1" applyAlignment="1">
      <alignment horizontal="center" wrapText="1"/>
    </xf>
    <xf numFmtId="3" fontId="11" fillId="4" borderId="4" xfId="0" applyNumberFormat="1" applyFont="1" applyFill="1" applyBorder="1" applyAlignment="1">
      <alignment horizontal="center" wrapText="1"/>
    </xf>
    <xf numFmtId="3" fontId="9" fillId="4" borderId="4" xfId="0" applyNumberFormat="1" applyFont="1" applyFill="1" applyBorder="1" applyAlignment="1">
      <alignment horizontal="center" wrapText="1"/>
    </xf>
    <xf numFmtId="0" fontId="9" fillId="0" borderId="35" xfId="1" applyFont="1" applyBorder="1" applyAlignment="1">
      <alignment horizontal="center"/>
    </xf>
    <xf numFmtId="0" fontId="10" fillId="0" borderId="40" xfId="1" applyFont="1" applyBorder="1"/>
    <xf numFmtId="3" fontId="9" fillId="4" borderId="41" xfId="0" applyNumberFormat="1" applyFont="1" applyFill="1" applyBorder="1" applyAlignment="1">
      <alignment horizontal="center" wrapText="1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/>
    </xf>
    <xf numFmtId="0" fontId="20" fillId="0" borderId="24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/>
    </xf>
    <xf numFmtId="0" fontId="20" fillId="0" borderId="22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/>
    </xf>
    <xf numFmtId="0" fontId="20" fillId="0" borderId="20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0" fontId="20" fillId="0" borderId="29" xfId="1" applyFont="1" applyBorder="1" applyAlignment="1">
      <alignment horizontal="center"/>
    </xf>
    <xf numFmtId="0" fontId="20" fillId="0" borderId="28" xfId="1" applyFont="1" applyBorder="1" applyAlignment="1">
      <alignment horizontal="center"/>
    </xf>
    <xf numFmtId="1" fontId="20" fillId="0" borderId="15" xfId="1" applyNumberFormat="1" applyFont="1" applyBorder="1" applyAlignment="1">
      <alignment horizontal="center"/>
    </xf>
    <xf numFmtId="1" fontId="20" fillId="0" borderId="29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 wrapText="1"/>
    </xf>
    <xf numFmtId="14" fontId="21" fillId="0" borderId="15" xfId="0" applyNumberFormat="1" applyFont="1" applyBorder="1" applyAlignment="1">
      <alignment horizontal="center" wrapText="1"/>
    </xf>
    <xf numFmtId="14" fontId="21" fillId="0" borderId="29" xfId="0" applyNumberFormat="1" applyFont="1" applyBorder="1" applyAlignment="1">
      <alignment horizontal="center" wrapText="1"/>
    </xf>
    <xf numFmtId="14" fontId="21" fillId="0" borderId="28" xfId="0" applyNumberFormat="1" applyFont="1" applyBorder="1" applyAlignment="1">
      <alignment horizontal="center" wrapText="1"/>
    </xf>
    <xf numFmtId="1" fontId="20" fillId="0" borderId="28" xfId="1" applyNumberFormat="1" applyFont="1" applyBorder="1" applyAlignment="1">
      <alignment horizontal="center"/>
    </xf>
    <xf numFmtId="1" fontId="20" fillId="0" borderId="6" xfId="1" applyNumberFormat="1" applyFont="1" applyBorder="1" applyAlignment="1">
      <alignment horizontal="center"/>
    </xf>
    <xf numFmtId="0" fontId="20" fillId="0" borderId="15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1" fontId="16" fillId="2" borderId="20" xfId="1" applyNumberFormat="1" applyFont="1" applyFill="1" applyBorder="1" applyAlignment="1">
      <alignment horizontal="center" vertical="center" wrapText="1"/>
    </xf>
  </cellXfs>
  <cellStyles count="5"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rightToLeft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5" sqref="G25"/>
    </sheetView>
  </sheetViews>
  <sheetFormatPr defaultColWidth="9" defaultRowHeight="12.75"/>
  <cols>
    <col min="1" max="1" width="8.25" style="1" customWidth="1"/>
    <col min="2" max="2" width="23.125" style="1" customWidth="1"/>
    <col min="3" max="3" width="24.125" style="1" customWidth="1"/>
    <col min="4" max="4" width="32.875" style="1" customWidth="1"/>
    <col min="5" max="5" width="14.75" style="1" customWidth="1"/>
    <col min="6" max="6" width="9.125" style="1" customWidth="1"/>
    <col min="7" max="7" width="10.875" style="1" customWidth="1"/>
    <col min="8" max="8" width="8.375" style="1" customWidth="1"/>
    <col min="9" max="12" width="14.375" style="1" customWidth="1"/>
    <col min="13" max="13" width="61.875" style="1" customWidth="1"/>
    <col min="14" max="14" width="29.25" style="1" customWidth="1"/>
    <col min="15" max="15" width="9.25" style="1" customWidth="1"/>
    <col min="16" max="16" width="10.375" style="1" customWidth="1"/>
    <col min="17" max="17" width="9" style="1" customWidth="1"/>
    <col min="18" max="18" width="25" style="1" customWidth="1"/>
    <col min="19" max="16384" width="9" style="1"/>
  </cols>
  <sheetData>
    <row r="1" spans="1:20" s="3" customFormat="1" ht="51">
      <c r="A1" s="7" t="s">
        <v>12</v>
      </c>
      <c r="B1" s="7" t="s">
        <v>11</v>
      </c>
      <c r="C1" s="7" t="s">
        <v>10</v>
      </c>
      <c r="D1" s="7" t="s">
        <v>9</v>
      </c>
      <c r="E1" s="7" t="s">
        <v>8</v>
      </c>
      <c r="F1" s="7" t="s">
        <v>7</v>
      </c>
      <c r="G1" s="7" t="s">
        <v>6</v>
      </c>
      <c r="H1" s="7" t="s">
        <v>5</v>
      </c>
      <c r="I1" s="7" t="s">
        <v>4</v>
      </c>
      <c r="J1" s="7" t="s">
        <v>3</v>
      </c>
      <c r="K1" s="7" t="s">
        <v>2</v>
      </c>
      <c r="L1" s="7" t="s">
        <v>1</v>
      </c>
      <c r="M1" s="7" t="s">
        <v>0</v>
      </c>
    </row>
    <row r="2" spans="1:20" ht="15">
      <c r="A2" s="2">
        <v>1</v>
      </c>
      <c r="B2" s="8" t="s">
        <v>73</v>
      </c>
      <c r="C2" s="8" t="s">
        <v>75</v>
      </c>
      <c r="D2" s="8" t="s">
        <v>97</v>
      </c>
      <c r="E2" s="9" t="s">
        <v>37</v>
      </c>
      <c r="F2" s="57">
        <f>S2</f>
        <v>1430.226066468254</v>
      </c>
      <c r="G2" s="16">
        <v>4</v>
      </c>
      <c r="H2" s="16">
        <v>4</v>
      </c>
      <c r="I2" s="10" t="s">
        <v>27</v>
      </c>
      <c r="J2" s="10">
        <v>4</v>
      </c>
      <c r="K2" s="10">
        <v>0</v>
      </c>
      <c r="L2" s="10">
        <v>0</v>
      </c>
      <c r="M2" s="11"/>
      <c r="N2" s="18"/>
      <c r="P2" s="18"/>
      <c r="R2" s="1" t="s">
        <v>73</v>
      </c>
      <c r="S2" s="18">
        <v>1430.226066468254</v>
      </c>
      <c r="T2" s="1">
        <f>S2/365</f>
        <v>3.9184275793650793</v>
      </c>
    </row>
    <row r="3" spans="1:20" ht="15">
      <c r="A3" s="2">
        <f t="shared" ref="A3:A32" si="0">A2+1</f>
        <v>2</v>
      </c>
      <c r="B3" s="33" t="s">
        <v>25</v>
      </c>
      <c r="C3" s="12" t="s">
        <v>26</v>
      </c>
      <c r="D3" s="8" t="s">
        <v>82</v>
      </c>
      <c r="E3" s="9" t="s">
        <v>76</v>
      </c>
      <c r="F3" s="57">
        <f t="shared" ref="F3:F32" si="1">S3</f>
        <v>11575.879637723388</v>
      </c>
      <c r="G3" s="16">
        <v>4</v>
      </c>
      <c r="H3" s="16">
        <v>4</v>
      </c>
      <c r="I3" s="10" t="s">
        <v>27</v>
      </c>
      <c r="J3" s="10">
        <v>0</v>
      </c>
      <c r="K3" s="10">
        <v>0</v>
      </c>
      <c r="L3" s="10">
        <v>4</v>
      </c>
      <c r="M3" s="11"/>
      <c r="N3" s="18"/>
      <c r="Q3" s="15"/>
      <c r="R3" s="1" t="s">
        <v>25</v>
      </c>
      <c r="S3" s="18">
        <v>11575.879637723388</v>
      </c>
      <c r="T3" s="1">
        <f t="shared" ref="T3:T31" si="2">S3/365</f>
        <v>31.714738733488737</v>
      </c>
    </row>
    <row r="4" spans="1:20" ht="18.600000000000001" customHeight="1">
      <c r="A4" s="2">
        <f t="shared" si="0"/>
        <v>3</v>
      </c>
      <c r="B4" s="34" t="s">
        <v>28</v>
      </c>
      <c r="C4" s="12" t="s">
        <v>77</v>
      </c>
      <c r="D4" s="8" t="s">
        <v>29</v>
      </c>
      <c r="E4" s="9" t="s">
        <v>76</v>
      </c>
      <c r="F4" s="57">
        <f t="shared" si="1"/>
        <v>17254.473246287758</v>
      </c>
      <c r="G4" s="16">
        <v>4</v>
      </c>
      <c r="H4" s="16">
        <v>4</v>
      </c>
      <c r="I4" s="10" t="s">
        <v>27</v>
      </c>
      <c r="J4" s="10">
        <v>0</v>
      </c>
      <c r="K4" s="10">
        <v>1</v>
      </c>
      <c r="L4" s="10">
        <v>3</v>
      </c>
      <c r="M4" s="11"/>
      <c r="N4" s="18"/>
      <c r="P4" s="18"/>
      <c r="R4" s="1" t="s">
        <v>28</v>
      </c>
      <c r="S4" s="18">
        <v>17254.473246287758</v>
      </c>
      <c r="T4" s="1">
        <f t="shared" si="2"/>
        <v>47.272529441884267</v>
      </c>
    </row>
    <row r="5" spans="1:20" ht="18.600000000000001" customHeight="1">
      <c r="A5" s="2">
        <f t="shared" si="0"/>
        <v>4</v>
      </c>
      <c r="B5" s="34" t="s">
        <v>104</v>
      </c>
      <c r="C5" s="12" t="s">
        <v>108</v>
      </c>
      <c r="D5" s="8" t="s">
        <v>97</v>
      </c>
      <c r="E5" s="9" t="s">
        <v>37</v>
      </c>
      <c r="F5" s="57">
        <f t="shared" si="1"/>
        <v>2507.3465625677727</v>
      </c>
      <c r="G5" s="16">
        <v>4</v>
      </c>
      <c r="H5" s="16">
        <v>3</v>
      </c>
      <c r="I5" s="10" t="s">
        <v>27</v>
      </c>
      <c r="J5" s="10">
        <v>2</v>
      </c>
      <c r="K5" s="10">
        <v>0</v>
      </c>
      <c r="L5" s="10">
        <v>1</v>
      </c>
      <c r="M5" s="11" t="s">
        <v>117</v>
      </c>
      <c r="N5" s="18"/>
      <c r="P5" s="18"/>
      <c r="R5" s="18" t="s">
        <v>112</v>
      </c>
      <c r="S5" s="18">
        <v>2507.3465625677727</v>
      </c>
      <c r="T5" s="1">
        <f t="shared" si="2"/>
        <v>6.8694426371719803</v>
      </c>
    </row>
    <row r="6" spans="1:20" ht="14.25" customHeight="1">
      <c r="A6" s="2">
        <f t="shared" si="0"/>
        <v>5</v>
      </c>
      <c r="B6" s="34" t="s">
        <v>30</v>
      </c>
      <c r="C6" s="12" t="s">
        <v>78</v>
      </c>
      <c r="D6" s="8" t="s">
        <v>79</v>
      </c>
      <c r="E6" s="9" t="s">
        <v>37</v>
      </c>
      <c r="F6" s="57">
        <f t="shared" si="1"/>
        <v>93559.452944015444</v>
      </c>
      <c r="G6" s="16">
        <v>4</v>
      </c>
      <c r="H6" s="16">
        <v>4</v>
      </c>
      <c r="I6" s="10" t="s">
        <v>27</v>
      </c>
      <c r="J6" s="10">
        <v>0</v>
      </c>
      <c r="K6" s="10">
        <v>0</v>
      </c>
      <c r="L6" s="10">
        <v>4</v>
      </c>
      <c r="M6" s="17"/>
      <c r="N6" s="18"/>
      <c r="P6" s="18"/>
      <c r="R6" s="1" t="s">
        <v>66</v>
      </c>
      <c r="S6" s="18">
        <v>93559.452944015444</v>
      </c>
      <c r="T6" s="1">
        <f t="shared" si="2"/>
        <v>256.32726833976835</v>
      </c>
    </row>
    <row r="7" spans="1:20" ht="15">
      <c r="A7" s="2">
        <f t="shared" si="0"/>
        <v>6</v>
      </c>
      <c r="B7" s="35" t="s">
        <v>80</v>
      </c>
      <c r="C7" s="14" t="s">
        <v>81</v>
      </c>
      <c r="D7" s="8" t="s">
        <v>82</v>
      </c>
      <c r="E7" s="14" t="s">
        <v>76</v>
      </c>
      <c r="F7" s="57">
        <f t="shared" si="1"/>
        <v>8510.9029042508682</v>
      </c>
      <c r="G7" s="16">
        <v>4</v>
      </c>
      <c r="H7" s="16">
        <v>4</v>
      </c>
      <c r="I7" s="10" t="s">
        <v>27</v>
      </c>
      <c r="J7" s="10">
        <v>1</v>
      </c>
      <c r="K7" s="10">
        <v>1</v>
      </c>
      <c r="L7" s="10">
        <v>3</v>
      </c>
      <c r="M7" s="11"/>
      <c r="N7" s="18"/>
      <c r="R7" s="1" t="s">
        <v>31</v>
      </c>
      <c r="S7" s="18">
        <v>8510.9029042508682</v>
      </c>
      <c r="T7" s="1">
        <f t="shared" si="2"/>
        <v>23.317542203427035</v>
      </c>
    </row>
    <row r="8" spans="1:20" ht="15">
      <c r="A8" s="2">
        <f t="shared" si="0"/>
        <v>7</v>
      </c>
      <c r="B8" s="14" t="s">
        <v>32</v>
      </c>
      <c r="C8" s="14" t="s">
        <v>33</v>
      </c>
      <c r="D8" s="14" t="s">
        <v>29</v>
      </c>
      <c r="E8" s="14" t="s">
        <v>76</v>
      </c>
      <c r="F8" s="57">
        <f t="shared" si="1"/>
        <v>399133.17510244169</v>
      </c>
      <c r="G8" s="16">
        <v>12</v>
      </c>
      <c r="H8" s="16">
        <v>12</v>
      </c>
      <c r="I8" s="10" t="s">
        <v>34</v>
      </c>
      <c r="J8" s="10">
        <v>2</v>
      </c>
      <c r="K8" s="10">
        <v>0</v>
      </c>
      <c r="L8" s="10">
        <v>10</v>
      </c>
      <c r="M8" s="11" t="s">
        <v>100</v>
      </c>
      <c r="N8" s="18"/>
      <c r="P8" s="18"/>
      <c r="R8" s="1" t="s">
        <v>32</v>
      </c>
      <c r="S8" s="18">
        <v>399133.17510244169</v>
      </c>
      <c r="T8" s="1">
        <f t="shared" si="2"/>
        <v>1093.5155482258676</v>
      </c>
    </row>
    <row r="9" spans="1:20" ht="15">
      <c r="A9" s="2">
        <f t="shared" si="0"/>
        <v>8</v>
      </c>
      <c r="B9" s="13" t="s">
        <v>116</v>
      </c>
      <c r="C9" s="14" t="s">
        <v>35</v>
      </c>
      <c r="D9" s="14" t="s">
        <v>36</v>
      </c>
      <c r="E9" s="14" t="s">
        <v>37</v>
      </c>
      <c r="F9" s="57">
        <f t="shared" si="1"/>
        <v>51.115207499588841</v>
      </c>
      <c r="G9" s="16">
        <v>4</v>
      </c>
      <c r="H9" s="16">
        <v>3</v>
      </c>
      <c r="I9" s="10" t="s">
        <v>27</v>
      </c>
      <c r="J9" s="10">
        <v>1</v>
      </c>
      <c r="K9" s="10">
        <v>0</v>
      </c>
      <c r="L9" s="10">
        <v>2</v>
      </c>
      <c r="M9" s="11"/>
      <c r="N9" s="18"/>
      <c r="P9" s="18"/>
      <c r="R9" s="1" t="s">
        <v>116</v>
      </c>
      <c r="S9" s="18">
        <v>51.115207499588841</v>
      </c>
      <c r="T9" s="1">
        <f t="shared" si="2"/>
        <v>0.14004166438243518</v>
      </c>
    </row>
    <row r="10" spans="1:20" ht="15">
      <c r="A10" s="2">
        <f t="shared" si="0"/>
        <v>9</v>
      </c>
      <c r="B10" s="13" t="s">
        <v>74</v>
      </c>
      <c r="C10" s="14" t="s">
        <v>35</v>
      </c>
      <c r="D10" s="14" t="s">
        <v>36</v>
      </c>
      <c r="E10" s="14" t="s">
        <v>37</v>
      </c>
      <c r="F10" s="57">
        <f t="shared" si="1"/>
        <v>584.00000000000011</v>
      </c>
      <c r="G10" s="16">
        <v>4</v>
      </c>
      <c r="H10" s="16">
        <v>3</v>
      </c>
      <c r="I10" s="10" t="s">
        <v>27</v>
      </c>
      <c r="J10" s="10">
        <v>2</v>
      </c>
      <c r="K10" s="10">
        <v>0</v>
      </c>
      <c r="L10" s="10">
        <v>1</v>
      </c>
      <c r="M10" s="11"/>
      <c r="N10" s="18"/>
      <c r="P10" s="18"/>
      <c r="R10" s="1" t="s">
        <v>38</v>
      </c>
      <c r="S10" s="18">
        <v>584.00000000000011</v>
      </c>
      <c r="T10" s="1">
        <f t="shared" si="2"/>
        <v>1.6000000000000003</v>
      </c>
    </row>
    <row r="11" spans="1:20" ht="15">
      <c r="A11" s="2">
        <f t="shared" si="0"/>
        <v>10</v>
      </c>
      <c r="B11" s="13" t="s">
        <v>105</v>
      </c>
      <c r="C11" s="14" t="s">
        <v>108</v>
      </c>
      <c r="D11" s="14" t="s">
        <v>36</v>
      </c>
      <c r="E11" s="14" t="s">
        <v>37</v>
      </c>
      <c r="F11" s="57">
        <f t="shared" si="1"/>
        <v>584.00000000000011</v>
      </c>
      <c r="G11" s="16">
        <v>4</v>
      </c>
      <c r="H11" s="16">
        <v>3</v>
      </c>
      <c r="I11" s="10" t="s">
        <v>27</v>
      </c>
      <c r="J11" s="10">
        <v>2</v>
      </c>
      <c r="K11" s="10">
        <v>0</v>
      </c>
      <c r="L11" s="10">
        <v>1</v>
      </c>
      <c r="M11" s="11"/>
      <c r="N11" s="18"/>
      <c r="P11" s="18"/>
      <c r="R11" s="1" t="s">
        <v>38</v>
      </c>
      <c r="S11" s="18">
        <v>584.00000000000011</v>
      </c>
      <c r="T11" s="1">
        <f t="shared" si="2"/>
        <v>1.6000000000000003</v>
      </c>
    </row>
    <row r="12" spans="1:20" ht="15">
      <c r="A12" s="2">
        <f t="shared" si="0"/>
        <v>11</v>
      </c>
      <c r="B12" s="13" t="s">
        <v>106</v>
      </c>
      <c r="C12" s="14" t="s">
        <v>109</v>
      </c>
      <c r="D12" s="14" t="s">
        <v>29</v>
      </c>
      <c r="E12" s="14" t="s">
        <v>37</v>
      </c>
      <c r="F12" s="57">
        <f t="shared" si="1"/>
        <v>3494.0333215763371</v>
      </c>
      <c r="G12" s="16">
        <v>4</v>
      </c>
      <c r="H12" s="16">
        <v>4</v>
      </c>
      <c r="I12" s="10" t="s">
        <v>27</v>
      </c>
      <c r="J12" s="10">
        <v>0</v>
      </c>
      <c r="K12" s="10">
        <v>0</v>
      </c>
      <c r="L12" s="10">
        <v>4</v>
      </c>
      <c r="M12" s="11"/>
      <c r="N12" s="18"/>
      <c r="P12" s="18"/>
      <c r="R12" s="1" t="s">
        <v>106</v>
      </c>
      <c r="S12" s="18">
        <v>3494.0333215763371</v>
      </c>
      <c r="T12" s="1">
        <f t="shared" si="2"/>
        <v>9.5726940317159919</v>
      </c>
    </row>
    <row r="13" spans="1:20" ht="15">
      <c r="A13" s="2">
        <f t="shared" si="0"/>
        <v>12</v>
      </c>
      <c r="B13" s="13" t="s">
        <v>40</v>
      </c>
      <c r="C13" s="12" t="s">
        <v>39</v>
      </c>
      <c r="D13" s="8" t="s">
        <v>41</v>
      </c>
      <c r="E13" s="9" t="s">
        <v>76</v>
      </c>
      <c r="F13" s="57">
        <f t="shared" si="1"/>
        <v>7007.3806175118534</v>
      </c>
      <c r="G13" s="16">
        <v>6</v>
      </c>
      <c r="H13" s="16">
        <v>6</v>
      </c>
      <c r="I13" s="10" t="s">
        <v>34</v>
      </c>
      <c r="J13" s="10">
        <v>5</v>
      </c>
      <c r="K13" s="10">
        <v>0</v>
      </c>
      <c r="L13" s="10">
        <v>1</v>
      </c>
      <c r="M13" s="11"/>
      <c r="N13" s="18"/>
      <c r="P13" s="18"/>
      <c r="R13" s="1" t="s">
        <v>67</v>
      </c>
      <c r="S13" s="18">
        <v>7007.3806175118534</v>
      </c>
      <c r="T13" s="1">
        <f t="shared" si="2"/>
        <v>19.19830306167631</v>
      </c>
    </row>
    <row r="14" spans="1:20" ht="15">
      <c r="A14" s="2">
        <f t="shared" si="0"/>
        <v>13</v>
      </c>
      <c r="B14" s="13" t="s">
        <v>42</v>
      </c>
      <c r="C14" s="12" t="s">
        <v>43</v>
      </c>
      <c r="D14" s="8" t="s">
        <v>29</v>
      </c>
      <c r="E14" s="9" t="s">
        <v>37</v>
      </c>
      <c r="F14" s="57">
        <f t="shared" si="1"/>
        <v>1646.8829091103912</v>
      </c>
      <c r="G14" s="16">
        <v>2</v>
      </c>
      <c r="H14" s="16">
        <v>2</v>
      </c>
      <c r="I14" s="10" t="s">
        <v>27</v>
      </c>
      <c r="J14" s="10">
        <v>0</v>
      </c>
      <c r="K14" s="10">
        <v>0</v>
      </c>
      <c r="L14" s="10">
        <v>2</v>
      </c>
      <c r="M14" s="11"/>
      <c r="N14" s="18"/>
      <c r="P14" s="18"/>
      <c r="R14" s="1" t="s">
        <v>68</v>
      </c>
      <c r="S14" s="18">
        <v>1646.8829091103912</v>
      </c>
      <c r="T14" s="1">
        <f t="shared" si="2"/>
        <v>4.5120079701654552</v>
      </c>
    </row>
    <row r="15" spans="1:20" ht="15">
      <c r="A15" s="2">
        <f t="shared" si="0"/>
        <v>14</v>
      </c>
      <c r="B15" s="14" t="s">
        <v>45</v>
      </c>
      <c r="C15" s="14" t="s">
        <v>83</v>
      </c>
      <c r="D15" s="8" t="s">
        <v>44</v>
      </c>
      <c r="E15" s="9" t="s">
        <v>37</v>
      </c>
      <c r="F15" s="57">
        <f t="shared" si="1"/>
        <v>458.06514401440143</v>
      </c>
      <c r="G15" s="16">
        <v>2</v>
      </c>
      <c r="H15" s="16">
        <v>2</v>
      </c>
      <c r="I15" s="10" t="s">
        <v>27</v>
      </c>
      <c r="J15" s="10">
        <v>1</v>
      </c>
      <c r="K15" s="10">
        <v>2</v>
      </c>
      <c r="L15" s="10">
        <v>0</v>
      </c>
      <c r="M15" s="11"/>
      <c r="N15" s="18"/>
      <c r="R15" s="1" t="s">
        <v>45</v>
      </c>
      <c r="S15" s="18">
        <v>458.06514401440143</v>
      </c>
      <c r="T15" s="1">
        <f t="shared" si="2"/>
        <v>1.2549729972997299</v>
      </c>
    </row>
    <row r="16" spans="1:20" ht="15">
      <c r="A16" s="2">
        <f t="shared" si="0"/>
        <v>15</v>
      </c>
      <c r="B16" s="14" t="s">
        <v>46</v>
      </c>
      <c r="C16" s="14" t="s">
        <v>84</v>
      </c>
      <c r="D16" s="8" t="s">
        <v>44</v>
      </c>
      <c r="E16" s="9" t="s">
        <v>37</v>
      </c>
      <c r="F16" s="57">
        <f t="shared" si="1"/>
        <v>617.02380952380952</v>
      </c>
      <c r="G16" s="16">
        <v>2</v>
      </c>
      <c r="H16" s="16">
        <v>2</v>
      </c>
      <c r="I16" s="10" t="s">
        <v>27</v>
      </c>
      <c r="J16" s="10">
        <v>2</v>
      </c>
      <c r="K16" s="10">
        <v>1</v>
      </c>
      <c r="L16" s="10">
        <v>0</v>
      </c>
      <c r="M16" s="11"/>
      <c r="N16" s="18"/>
      <c r="R16" s="1" t="s">
        <v>46</v>
      </c>
      <c r="S16" s="18">
        <v>617.02380952380952</v>
      </c>
      <c r="T16" s="1">
        <f t="shared" si="2"/>
        <v>1.6904761904761905</v>
      </c>
    </row>
    <row r="17" spans="1:20" ht="15">
      <c r="A17" s="2">
        <f t="shared" si="0"/>
        <v>16</v>
      </c>
      <c r="B17" s="14" t="s">
        <v>47</v>
      </c>
      <c r="C17" s="14" t="s">
        <v>85</v>
      </c>
      <c r="D17" s="8" t="s">
        <v>44</v>
      </c>
      <c r="E17" s="9" t="s">
        <v>37</v>
      </c>
      <c r="F17" s="57">
        <f t="shared" si="1"/>
        <v>84.70575477154425</v>
      </c>
      <c r="G17" s="16">
        <v>2</v>
      </c>
      <c r="H17" s="16">
        <v>2</v>
      </c>
      <c r="I17" s="10" t="s">
        <v>27</v>
      </c>
      <c r="J17" s="10">
        <v>1</v>
      </c>
      <c r="K17" s="10">
        <v>2</v>
      </c>
      <c r="L17" s="10">
        <v>0</v>
      </c>
      <c r="M17" s="11"/>
      <c r="N17" s="18"/>
      <c r="R17" s="1" t="s">
        <v>69</v>
      </c>
      <c r="S17" s="18">
        <v>84.70575477154425</v>
      </c>
      <c r="T17" s="1">
        <f t="shared" si="2"/>
        <v>0.23207056101792944</v>
      </c>
    </row>
    <row r="18" spans="1:20" ht="15">
      <c r="A18" s="2">
        <f t="shared" si="0"/>
        <v>17</v>
      </c>
      <c r="B18" s="14" t="s">
        <v>49</v>
      </c>
      <c r="C18" s="14" t="s">
        <v>86</v>
      </c>
      <c r="D18" s="8" t="s">
        <v>44</v>
      </c>
      <c r="E18" s="9" t="s">
        <v>37</v>
      </c>
      <c r="F18" s="57">
        <f t="shared" si="1"/>
        <v>253.22006940427994</v>
      </c>
      <c r="G18" s="16">
        <v>2</v>
      </c>
      <c r="H18" s="16">
        <v>2</v>
      </c>
      <c r="I18" s="10" t="s">
        <v>27</v>
      </c>
      <c r="J18" s="10">
        <v>0</v>
      </c>
      <c r="K18" s="10">
        <v>0</v>
      </c>
      <c r="L18" s="10">
        <v>2</v>
      </c>
      <c r="M18" s="11"/>
      <c r="N18" s="18"/>
      <c r="R18" s="1" t="s">
        <v>96</v>
      </c>
      <c r="S18" s="18">
        <v>253.22006940427994</v>
      </c>
      <c r="T18" s="1">
        <f t="shared" si="2"/>
        <v>0.69375361480624642</v>
      </c>
    </row>
    <row r="19" spans="1:20" ht="15">
      <c r="A19" s="2">
        <f t="shared" si="0"/>
        <v>18</v>
      </c>
      <c r="B19" s="14" t="s">
        <v>113</v>
      </c>
      <c r="C19" s="14" t="s">
        <v>110</v>
      </c>
      <c r="D19" s="8" t="s">
        <v>79</v>
      </c>
      <c r="E19" s="9" t="s">
        <v>37</v>
      </c>
      <c r="F19" s="57">
        <f t="shared" si="1"/>
        <v>27740</v>
      </c>
      <c r="G19" s="16">
        <v>4</v>
      </c>
      <c r="H19" s="16">
        <v>2</v>
      </c>
      <c r="I19" s="10" t="s">
        <v>27</v>
      </c>
      <c r="J19" s="10">
        <v>0</v>
      </c>
      <c r="K19" s="10">
        <v>0</v>
      </c>
      <c r="L19" s="10">
        <v>2</v>
      </c>
      <c r="M19" s="11"/>
      <c r="N19" s="18"/>
      <c r="R19" s="1" t="s">
        <v>113</v>
      </c>
      <c r="S19" s="18">
        <f>76*365</f>
        <v>27740</v>
      </c>
      <c r="T19" s="1">
        <f t="shared" si="2"/>
        <v>76</v>
      </c>
    </row>
    <row r="20" spans="1:20" ht="15">
      <c r="A20" s="2">
        <f t="shared" si="0"/>
        <v>19</v>
      </c>
      <c r="B20" s="14" t="s">
        <v>50</v>
      </c>
      <c r="C20" s="12" t="s">
        <v>87</v>
      </c>
      <c r="D20" s="8" t="s">
        <v>97</v>
      </c>
      <c r="E20" s="9" t="s">
        <v>37</v>
      </c>
      <c r="F20" s="57">
        <f t="shared" si="1"/>
        <v>2845.97657241766</v>
      </c>
      <c r="G20" s="16">
        <v>4</v>
      </c>
      <c r="H20" s="16">
        <v>4</v>
      </c>
      <c r="I20" s="10" t="s">
        <v>27</v>
      </c>
      <c r="J20" s="10">
        <v>4</v>
      </c>
      <c r="K20" s="10">
        <v>1</v>
      </c>
      <c r="L20" s="10">
        <v>0</v>
      </c>
      <c r="M20" s="11"/>
      <c r="N20" s="18"/>
      <c r="P20" s="18"/>
      <c r="R20" s="1" t="s">
        <v>51</v>
      </c>
      <c r="S20" s="18">
        <v>2845.97657241766</v>
      </c>
      <c r="T20" s="1">
        <f t="shared" si="2"/>
        <v>7.7971960888155065</v>
      </c>
    </row>
    <row r="21" spans="1:20" ht="15">
      <c r="A21" s="2">
        <f t="shared" si="0"/>
        <v>20</v>
      </c>
      <c r="B21" s="14" t="s">
        <v>51</v>
      </c>
      <c r="C21" s="12" t="s">
        <v>48</v>
      </c>
      <c r="D21" s="8" t="s">
        <v>97</v>
      </c>
      <c r="E21" s="9" t="s">
        <v>37</v>
      </c>
      <c r="F21" s="57">
        <f t="shared" si="1"/>
        <v>4090.5947409050655</v>
      </c>
      <c r="G21" s="16">
        <v>4</v>
      </c>
      <c r="H21" s="16">
        <v>4</v>
      </c>
      <c r="I21" s="10" t="s">
        <v>27</v>
      </c>
      <c r="J21" s="10">
        <v>3</v>
      </c>
      <c r="K21" s="10">
        <v>1</v>
      </c>
      <c r="L21" s="10">
        <v>1</v>
      </c>
      <c r="M21" s="22"/>
      <c r="N21" s="18"/>
      <c r="P21" s="18"/>
      <c r="R21" s="1" t="s">
        <v>70</v>
      </c>
      <c r="S21" s="18">
        <v>4090.5947409050655</v>
      </c>
      <c r="T21" s="1">
        <f t="shared" si="2"/>
        <v>11.20710887919196</v>
      </c>
    </row>
    <row r="22" spans="1:20" ht="15">
      <c r="A22" s="2">
        <f t="shared" si="0"/>
        <v>21</v>
      </c>
      <c r="B22" s="14" t="s">
        <v>107</v>
      </c>
      <c r="C22" s="12" t="s">
        <v>108</v>
      </c>
      <c r="D22" s="8" t="s">
        <v>97</v>
      </c>
      <c r="E22" s="9" t="s">
        <v>37</v>
      </c>
      <c r="F22" s="57">
        <f t="shared" si="1"/>
        <v>5097.5918114143915</v>
      </c>
      <c r="G22" s="16">
        <v>4</v>
      </c>
      <c r="H22" s="16">
        <v>2</v>
      </c>
      <c r="I22" s="10" t="s">
        <v>27</v>
      </c>
      <c r="J22" s="10">
        <v>2</v>
      </c>
      <c r="K22" s="10">
        <v>0</v>
      </c>
      <c r="L22" s="10">
        <v>0</v>
      </c>
      <c r="M22" s="22"/>
      <c r="N22" s="18"/>
      <c r="P22" s="18"/>
      <c r="R22" s="1" t="s">
        <v>107</v>
      </c>
      <c r="S22" s="18">
        <v>5097.5918114143915</v>
      </c>
      <c r="T22" s="1">
        <f t="shared" si="2"/>
        <v>13.966004962779154</v>
      </c>
    </row>
    <row r="23" spans="1:20" ht="15">
      <c r="A23" s="2">
        <f t="shared" si="0"/>
        <v>22</v>
      </c>
      <c r="B23" s="14" t="s">
        <v>52</v>
      </c>
      <c r="C23" s="12" t="s">
        <v>39</v>
      </c>
      <c r="D23" s="8" t="s">
        <v>29</v>
      </c>
      <c r="E23" s="9" t="s">
        <v>76</v>
      </c>
      <c r="F23" s="57">
        <f t="shared" si="1"/>
        <v>277769.85144150746</v>
      </c>
      <c r="G23" s="16">
        <v>10</v>
      </c>
      <c r="H23" s="16">
        <v>10</v>
      </c>
      <c r="I23" s="10" t="s">
        <v>27</v>
      </c>
      <c r="J23" s="10">
        <v>3</v>
      </c>
      <c r="K23" s="10">
        <v>0</v>
      </c>
      <c r="L23" s="10">
        <v>7</v>
      </c>
      <c r="M23" s="11" t="s">
        <v>100</v>
      </c>
      <c r="N23" s="18"/>
      <c r="P23" s="18"/>
      <c r="R23" s="1" t="s">
        <v>71</v>
      </c>
      <c r="S23" s="18">
        <v>277769.85144150746</v>
      </c>
      <c r="T23" s="1">
        <f t="shared" si="2"/>
        <v>761.01329162056834</v>
      </c>
    </row>
    <row r="24" spans="1:20" ht="15">
      <c r="A24" s="2">
        <f t="shared" si="0"/>
        <v>23</v>
      </c>
      <c r="B24" s="14" t="s">
        <v>53</v>
      </c>
      <c r="C24" s="12" t="s">
        <v>54</v>
      </c>
      <c r="D24" s="8" t="s">
        <v>55</v>
      </c>
      <c r="E24" s="9" t="s">
        <v>76</v>
      </c>
      <c r="F24" s="57">
        <f t="shared" si="1"/>
        <v>8183.746499862571</v>
      </c>
      <c r="G24" s="16">
        <v>4</v>
      </c>
      <c r="H24" s="16">
        <v>4</v>
      </c>
      <c r="I24" s="10" t="s">
        <v>27</v>
      </c>
      <c r="J24" s="10">
        <v>0</v>
      </c>
      <c r="K24" s="10">
        <v>0</v>
      </c>
      <c r="L24" s="10">
        <v>4</v>
      </c>
      <c r="M24" s="22"/>
      <c r="N24" s="18"/>
      <c r="R24" s="1" t="s">
        <v>72</v>
      </c>
      <c r="S24" s="18">
        <v>8183.746499862571</v>
      </c>
      <c r="T24" s="1">
        <f t="shared" si="2"/>
        <v>22.421223287294715</v>
      </c>
    </row>
    <row r="25" spans="1:20" ht="15">
      <c r="A25" s="2">
        <f t="shared" si="0"/>
        <v>24</v>
      </c>
      <c r="B25" s="13" t="s">
        <v>101</v>
      </c>
      <c r="C25" s="12" t="s">
        <v>39</v>
      </c>
      <c r="D25" s="8" t="s">
        <v>29</v>
      </c>
      <c r="E25" s="9" t="s">
        <v>37</v>
      </c>
      <c r="F25" s="57">
        <f t="shared" si="1"/>
        <v>11007.939439946018</v>
      </c>
      <c r="G25" s="16">
        <v>4</v>
      </c>
      <c r="H25" s="16">
        <v>2</v>
      </c>
      <c r="I25" s="10" t="s">
        <v>27</v>
      </c>
      <c r="J25" s="10">
        <v>2</v>
      </c>
      <c r="K25" s="56">
        <v>1</v>
      </c>
      <c r="L25" s="10">
        <v>0</v>
      </c>
      <c r="M25" s="11" t="s">
        <v>114</v>
      </c>
      <c r="N25" s="18"/>
      <c r="P25" s="18"/>
      <c r="R25" s="1" t="s">
        <v>102</v>
      </c>
      <c r="S25" s="18">
        <v>11007.939439946018</v>
      </c>
      <c r="T25" s="1">
        <f t="shared" si="2"/>
        <v>30.158738191632924</v>
      </c>
    </row>
    <row r="26" spans="1:20" ht="15">
      <c r="A26" s="2">
        <f t="shared" si="0"/>
        <v>25</v>
      </c>
      <c r="B26" s="14" t="s">
        <v>56</v>
      </c>
      <c r="C26" s="8" t="s">
        <v>88</v>
      </c>
      <c r="D26" s="8" t="s">
        <v>29</v>
      </c>
      <c r="E26" s="9" t="s">
        <v>76</v>
      </c>
      <c r="F26" s="57">
        <f t="shared" si="1"/>
        <v>3837.1516412640804</v>
      </c>
      <c r="G26" s="16">
        <v>6</v>
      </c>
      <c r="H26" s="16">
        <v>6</v>
      </c>
      <c r="I26" s="10" t="s">
        <v>34</v>
      </c>
      <c r="J26" s="10">
        <v>6</v>
      </c>
      <c r="K26" s="10">
        <v>2</v>
      </c>
      <c r="L26" s="10">
        <v>0</v>
      </c>
      <c r="M26" s="11"/>
      <c r="N26" s="18"/>
      <c r="P26" s="18"/>
      <c r="R26" s="1" t="s">
        <v>56</v>
      </c>
      <c r="S26" s="18">
        <v>3837.1516412640804</v>
      </c>
      <c r="T26" s="1">
        <f t="shared" si="2"/>
        <v>10.512744222641317</v>
      </c>
    </row>
    <row r="27" spans="1:20" ht="15">
      <c r="A27" s="2">
        <f t="shared" si="0"/>
        <v>26</v>
      </c>
      <c r="B27" s="14" t="s">
        <v>57</v>
      </c>
      <c r="C27" s="8" t="s">
        <v>89</v>
      </c>
      <c r="D27" s="8" t="s">
        <v>58</v>
      </c>
      <c r="E27" s="9" t="s">
        <v>37</v>
      </c>
      <c r="F27" s="57">
        <f t="shared" si="1"/>
        <v>7007.1100432534076</v>
      </c>
      <c r="G27" s="16">
        <v>4</v>
      </c>
      <c r="H27" s="16">
        <v>4</v>
      </c>
      <c r="I27" s="10" t="s">
        <v>27</v>
      </c>
      <c r="J27" s="10">
        <v>3</v>
      </c>
      <c r="K27" s="10">
        <v>0</v>
      </c>
      <c r="L27" s="10">
        <v>1</v>
      </c>
      <c r="M27" s="11"/>
      <c r="N27" s="18"/>
      <c r="P27" s="18"/>
      <c r="R27" s="1" t="s">
        <v>57</v>
      </c>
      <c r="S27" s="18">
        <v>7007.1100432534076</v>
      </c>
      <c r="T27" s="1">
        <f t="shared" si="2"/>
        <v>19.197561762338104</v>
      </c>
    </row>
    <row r="28" spans="1:20" ht="15">
      <c r="A28" s="2">
        <f t="shared" si="0"/>
        <v>27</v>
      </c>
      <c r="B28" s="14" t="s">
        <v>59</v>
      </c>
      <c r="C28" s="14" t="s">
        <v>26</v>
      </c>
      <c r="D28" s="8" t="s">
        <v>58</v>
      </c>
      <c r="E28" s="9" t="s">
        <v>37</v>
      </c>
      <c r="F28" s="57">
        <f t="shared" si="1"/>
        <v>2920</v>
      </c>
      <c r="G28" s="16">
        <v>4</v>
      </c>
      <c r="H28" s="16">
        <v>4</v>
      </c>
      <c r="I28" s="10" t="s">
        <v>27</v>
      </c>
      <c r="J28" s="10">
        <v>4</v>
      </c>
      <c r="K28" s="10">
        <v>0</v>
      </c>
      <c r="L28" s="10">
        <v>0</v>
      </c>
      <c r="M28" s="11"/>
      <c r="N28" s="18"/>
      <c r="P28" s="18"/>
      <c r="R28" s="1" t="s">
        <v>59</v>
      </c>
      <c r="S28" s="18">
        <v>2920</v>
      </c>
      <c r="T28" s="1">
        <f t="shared" si="2"/>
        <v>8</v>
      </c>
    </row>
    <row r="29" spans="1:20" ht="15">
      <c r="A29" s="2">
        <f t="shared" si="0"/>
        <v>28</v>
      </c>
      <c r="B29" s="13" t="s">
        <v>60</v>
      </c>
      <c r="C29" s="14" t="s">
        <v>90</v>
      </c>
      <c r="D29" s="8" t="s">
        <v>58</v>
      </c>
      <c r="E29" s="9" t="s">
        <v>37</v>
      </c>
      <c r="F29" s="57">
        <f t="shared" si="1"/>
        <v>3626.9352565962172</v>
      </c>
      <c r="G29" s="16">
        <v>4</v>
      </c>
      <c r="H29" s="16">
        <v>4</v>
      </c>
      <c r="I29" s="10" t="s">
        <v>27</v>
      </c>
      <c r="J29" s="10">
        <v>4</v>
      </c>
      <c r="K29" s="10">
        <v>0</v>
      </c>
      <c r="L29" s="10">
        <v>0</v>
      </c>
      <c r="M29" s="11"/>
      <c r="N29" s="18"/>
      <c r="P29" s="18"/>
      <c r="R29" s="1" t="s">
        <v>60</v>
      </c>
      <c r="S29" s="18">
        <v>3626.9352565962172</v>
      </c>
      <c r="T29" s="1">
        <f t="shared" si="2"/>
        <v>9.9368089221814166</v>
      </c>
    </row>
    <row r="30" spans="1:20" ht="15">
      <c r="A30" s="2">
        <f t="shared" si="0"/>
        <v>29</v>
      </c>
      <c r="B30" s="14" t="s">
        <v>61</v>
      </c>
      <c r="C30" s="14" t="s">
        <v>62</v>
      </c>
      <c r="D30" s="8" t="s">
        <v>58</v>
      </c>
      <c r="E30" s="9" t="s">
        <v>37</v>
      </c>
      <c r="F30" s="57">
        <f t="shared" si="1"/>
        <v>10814.677271110184</v>
      </c>
      <c r="G30" s="16">
        <v>4</v>
      </c>
      <c r="H30" s="16">
        <v>4</v>
      </c>
      <c r="I30" s="10" t="s">
        <v>27</v>
      </c>
      <c r="J30" s="10">
        <v>4</v>
      </c>
      <c r="K30" s="10">
        <v>0</v>
      </c>
      <c r="L30" s="10">
        <v>0</v>
      </c>
      <c r="M30" s="11"/>
      <c r="N30" s="18"/>
      <c r="P30" s="18"/>
      <c r="R30" s="1" t="s">
        <v>61</v>
      </c>
      <c r="S30" s="18">
        <v>10814.677271110184</v>
      </c>
      <c r="T30" s="1">
        <f t="shared" si="2"/>
        <v>29.629252797562149</v>
      </c>
    </row>
    <row r="31" spans="1:20" ht="15">
      <c r="A31" s="2">
        <f t="shared" si="0"/>
        <v>30</v>
      </c>
      <c r="B31" s="14" t="s">
        <v>63</v>
      </c>
      <c r="C31" s="14" t="s">
        <v>85</v>
      </c>
      <c r="D31" s="8" t="s">
        <v>58</v>
      </c>
      <c r="E31" s="9" t="s">
        <v>37</v>
      </c>
      <c r="F31" s="57">
        <f t="shared" si="1"/>
        <v>22855.646715664621</v>
      </c>
      <c r="G31" s="16">
        <v>4</v>
      </c>
      <c r="H31" s="16">
        <v>4</v>
      </c>
      <c r="I31" s="10" t="s">
        <v>27</v>
      </c>
      <c r="J31" s="10">
        <v>2</v>
      </c>
      <c r="K31" s="10">
        <v>0</v>
      </c>
      <c r="L31" s="10">
        <v>2</v>
      </c>
      <c r="M31" s="11"/>
      <c r="N31" s="18"/>
      <c r="P31" s="18"/>
      <c r="R31" s="1" t="s">
        <v>63</v>
      </c>
      <c r="S31" s="18">
        <v>22855.646715664621</v>
      </c>
      <c r="T31" s="1">
        <f t="shared" si="2"/>
        <v>62.618210179903073</v>
      </c>
    </row>
    <row r="32" spans="1:20" ht="15">
      <c r="A32" s="2">
        <f t="shared" si="0"/>
        <v>31</v>
      </c>
      <c r="B32" s="14" t="s">
        <v>64</v>
      </c>
      <c r="C32" s="14" t="s">
        <v>65</v>
      </c>
      <c r="D32" s="8" t="s">
        <v>58</v>
      </c>
      <c r="E32" s="9" t="s">
        <v>37</v>
      </c>
      <c r="F32" s="57">
        <f t="shared" si="1"/>
        <v>9831.6522637371254</v>
      </c>
      <c r="G32" s="16">
        <v>6</v>
      </c>
      <c r="H32" s="16">
        <v>6</v>
      </c>
      <c r="I32" s="10" t="s">
        <v>34</v>
      </c>
      <c r="J32" s="10">
        <v>5</v>
      </c>
      <c r="K32" s="10">
        <v>0</v>
      </c>
      <c r="L32" s="10">
        <v>1</v>
      </c>
      <c r="M32" s="11"/>
      <c r="N32" s="18"/>
      <c r="P32" s="18"/>
      <c r="R32" s="1" t="s">
        <v>64</v>
      </c>
      <c r="S32" s="18">
        <v>9831.6522637371254</v>
      </c>
    </row>
    <row r="33" spans="1:16" ht="15">
      <c r="A33" s="65"/>
      <c r="B33" s="70" t="s">
        <v>111</v>
      </c>
      <c r="C33" s="70"/>
      <c r="D33" s="70"/>
      <c r="E33" s="70"/>
      <c r="F33" s="71"/>
      <c r="G33" s="66">
        <f>SUM(G2:G32)</f>
        <v>134</v>
      </c>
      <c r="H33" s="66">
        <f>SUM(H2:H32)</f>
        <v>124</v>
      </c>
      <c r="I33" s="66"/>
      <c r="J33" s="66">
        <f>SUM(J2:J32)</f>
        <v>65</v>
      </c>
      <c r="K33" s="66">
        <f>SUM(K2:K32)</f>
        <v>12</v>
      </c>
      <c r="L33" s="66">
        <f>SUM(L2:L32)</f>
        <v>56</v>
      </c>
      <c r="M33" s="10"/>
      <c r="N33" s="18"/>
    </row>
    <row r="35" spans="1:16">
      <c r="P35" s="18"/>
    </row>
    <row r="36" spans="1:16">
      <c r="P36" s="18"/>
    </row>
    <row r="37" spans="1:16">
      <c r="P37" s="18"/>
    </row>
    <row r="38" spans="1:16">
      <c r="P38" s="18"/>
    </row>
    <row r="39" spans="1:16">
      <c r="P39" s="18"/>
    </row>
  </sheetData>
  <autoFilter ref="B1:L33" xr:uid="{00000000-0009-0000-0000-000000000000}"/>
  <sortState xmlns:xlrd2="http://schemas.microsoft.com/office/spreadsheetml/2017/richdata2" ref="P2:Q42">
    <sortCondition ref="P2:P42"/>
  </sortState>
  <mergeCells count="1">
    <mergeCell ref="B33:F33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rightToLeft="1" topLeftCell="A2" zoomScale="130" zoomScaleNormal="130" workbookViewId="0">
      <pane ySplit="2" topLeftCell="A12" activePane="bottomLeft" state="frozen"/>
      <selection activeCell="A2" sqref="A2"/>
      <selection pane="bottomLeft" activeCell="I29" sqref="I29"/>
    </sheetView>
  </sheetViews>
  <sheetFormatPr defaultColWidth="9" defaultRowHeight="12.75"/>
  <cols>
    <col min="1" max="1" width="7.25" style="4" customWidth="1"/>
    <col min="2" max="2" width="25.375" style="1" customWidth="1"/>
    <col min="3" max="3" width="27.375" style="1" customWidth="1"/>
    <col min="4" max="4" width="15.25" style="1" customWidth="1"/>
    <col min="5" max="8" width="9.5" style="1" customWidth="1"/>
    <col min="9" max="9" width="9.25" style="1" customWidth="1"/>
    <col min="10" max="12" width="6" style="1" customWidth="1"/>
    <col min="13" max="16384" width="9" style="1"/>
  </cols>
  <sheetData>
    <row r="1" spans="1:18" s="5" customFormat="1" ht="29.25" customHeight="1">
      <c r="A1" s="6"/>
      <c r="B1" s="6"/>
      <c r="C1" s="6"/>
      <c r="D1" s="6"/>
      <c r="E1" s="72" t="s">
        <v>20</v>
      </c>
      <c r="F1" s="73"/>
      <c r="G1" s="73"/>
      <c r="H1" s="74"/>
      <c r="I1" s="75" t="s">
        <v>19</v>
      </c>
      <c r="J1" s="76"/>
      <c r="K1" s="76"/>
      <c r="L1" s="77"/>
    </row>
    <row r="2" spans="1:18" s="5" customFormat="1" ht="19.5" customHeight="1" thickBot="1">
      <c r="A2" s="6"/>
      <c r="B2" s="6"/>
      <c r="C2" s="6"/>
      <c r="D2" s="6"/>
      <c r="E2" s="81" t="s">
        <v>20</v>
      </c>
      <c r="F2" s="82"/>
      <c r="G2" s="82"/>
      <c r="H2" s="83"/>
      <c r="I2" s="78" t="s">
        <v>19</v>
      </c>
      <c r="J2" s="79"/>
      <c r="K2" s="79"/>
      <c r="L2" s="80"/>
    </row>
    <row r="3" spans="1:18" s="4" customFormat="1" ht="26.25" thickBot="1">
      <c r="A3" s="31" t="s">
        <v>18</v>
      </c>
      <c r="B3" s="32" t="s">
        <v>11</v>
      </c>
      <c r="C3" s="32" t="s">
        <v>17</v>
      </c>
      <c r="D3" s="27" t="s">
        <v>7</v>
      </c>
      <c r="E3" s="46" t="s">
        <v>16</v>
      </c>
      <c r="F3" s="47" t="s">
        <v>15</v>
      </c>
      <c r="G3" s="47" t="s">
        <v>14</v>
      </c>
      <c r="H3" s="48" t="s">
        <v>13</v>
      </c>
      <c r="I3" s="46" t="s">
        <v>16</v>
      </c>
      <c r="J3" s="47" t="s">
        <v>15</v>
      </c>
      <c r="K3" s="47" t="s">
        <v>14</v>
      </c>
      <c r="L3" s="48" t="s">
        <v>13</v>
      </c>
    </row>
    <row r="4" spans="1:18" ht="15">
      <c r="A4" s="91">
        <v>1</v>
      </c>
      <c r="B4" s="58" t="s">
        <v>73</v>
      </c>
      <c r="C4" s="94" t="s">
        <v>97</v>
      </c>
      <c r="D4" s="39">
        <f>'דיווח דיגומים'!F2</f>
        <v>1430.226066468254</v>
      </c>
      <c r="E4" s="96">
        <v>2000</v>
      </c>
      <c r="F4" s="42">
        <v>1000</v>
      </c>
      <c r="G4" s="59">
        <v>100</v>
      </c>
      <c r="H4" s="60">
        <v>30</v>
      </c>
      <c r="I4" s="41">
        <v>1204</v>
      </c>
      <c r="J4" s="42">
        <v>158.5</v>
      </c>
      <c r="K4" s="59"/>
      <c r="L4" s="60"/>
      <c r="O4" s="18"/>
      <c r="P4" s="18"/>
      <c r="Q4" s="18"/>
      <c r="R4" s="18"/>
    </row>
    <row r="5" spans="1:18" ht="15">
      <c r="A5" s="92">
        <f>A4+1</f>
        <v>2</v>
      </c>
      <c r="B5" s="20" t="s">
        <v>25</v>
      </c>
      <c r="C5" s="95" t="s">
        <v>82</v>
      </c>
      <c r="D5" s="38">
        <f>'דיווח דיגומים'!F3</f>
        <v>11575.879637723388</v>
      </c>
      <c r="E5" s="97">
        <v>2000</v>
      </c>
      <c r="F5" s="23">
        <v>1000</v>
      </c>
      <c r="G5" s="24">
        <v>100</v>
      </c>
      <c r="H5" s="67">
        <v>30</v>
      </c>
      <c r="I5" s="28">
        <v>113.25</v>
      </c>
      <c r="J5" s="29"/>
      <c r="K5" s="30"/>
      <c r="L5" s="49"/>
      <c r="O5" s="18"/>
      <c r="P5" s="18"/>
      <c r="Q5" s="18"/>
      <c r="R5" s="18"/>
    </row>
    <row r="6" spans="1:18" ht="15">
      <c r="A6" s="92">
        <f t="shared" ref="A6:A7" si="0">A5+1</f>
        <v>3</v>
      </c>
      <c r="B6" s="19" t="s">
        <v>28</v>
      </c>
      <c r="C6" s="95" t="s">
        <v>29</v>
      </c>
      <c r="D6" s="38">
        <f>'דיווח דיגומים'!F4</f>
        <v>17254.473246287758</v>
      </c>
      <c r="E6" s="97">
        <v>2000</v>
      </c>
      <c r="F6" s="23">
        <v>1000</v>
      </c>
      <c r="G6" s="24">
        <v>100</v>
      </c>
      <c r="H6" s="67">
        <v>30</v>
      </c>
      <c r="I6" s="28">
        <v>118.25</v>
      </c>
      <c r="J6" s="29">
        <v>41.75</v>
      </c>
      <c r="K6" s="52">
        <v>16.54</v>
      </c>
      <c r="L6" s="53"/>
      <c r="O6" s="18"/>
      <c r="P6" s="18"/>
      <c r="Q6" s="18"/>
      <c r="R6" s="18"/>
    </row>
    <row r="7" spans="1:18" ht="15">
      <c r="A7" s="92">
        <f t="shared" si="0"/>
        <v>4</v>
      </c>
      <c r="B7" s="19" t="s">
        <v>104</v>
      </c>
      <c r="C7" s="95" t="s">
        <v>97</v>
      </c>
      <c r="D7" s="38">
        <f>'דיווח דיגומים'!F5</f>
        <v>2507.3465625677727</v>
      </c>
      <c r="E7" s="97">
        <v>2000</v>
      </c>
      <c r="F7" s="23">
        <v>1000</v>
      </c>
      <c r="G7" s="24">
        <v>100</v>
      </c>
      <c r="H7" s="67">
        <v>30</v>
      </c>
      <c r="I7" s="28">
        <v>929</v>
      </c>
      <c r="J7" s="29">
        <v>159.66999999999999</v>
      </c>
      <c r="K7" s="52"/>
      <c r="L7" s="53"/>
    </row>
    <row r="8" spans="1:18" ht="15">
      <c r="A8" s="92">
        <f>A7+1</f>
        <v>5</v>
      </c>
      <c r="B8" s="21" t="s">
        <v>30</v>
      </c>
      <c r="C8" s="95" t="s">
        <v>79</v>
      </c>
      <c r="D8" s="38">
        <f>'דיווח דיגומים'!F6</f>
        <v>93559.452944015444</v>
      </c>
      <c r="E8" s="97">
        <v>2000</v>
      </c>
      <c r="F8" s="23">
        <v>1000</v>
      </c>
      <c r="G8" s="24">
        <v>100</v>
      </c>
      <c r="H8" s="67">
        <v>30</v>
      </c>
      <c r="I8" s="28">
        <v>423.5</v>
      </c>
      <c r="J8" s="29">
        <v>97.25</v>
      </c>
      <c r="K8" s="52"/>
      <c r="L8" s="53"/>
      <c r="O8" s="18"/>
      <c r="P8" s="18"/>
      <c r="Q8" s="18"/>
      <c r="R8" s="18"/>
    </row>
    <row r="9" spans="1:18" ht="15">
      <c r="A9" s="92">
        <f t="shared" ref="A9:A34" si="1">A8+1</f>
        <v>6</v>
      </c>
      <c r="B9" s="19" t="s">
        <v>80</v>
      </c>
      <c r="C9" s="95" t="s">
        <v>82</v>
      </c>
      <c r="D9" s="38">
        <f>'דיווח דיגומים'!F7</f>
        <v>8510.9029042508682</v>
      </c>
      <c r="E9" s="97">
        <v>2000</v>
      </c>
      <c r="F9" s="23">
        <v>1000</v>
      </c>
      <c r="G9" s="24">
        <v>100</v>
      </c>
      <c r="H9" s="67">
        <v>30</v>
      </c>
      <c r="I9" s="28">
        <v>525.25</v>
      </c>
      <c r="J9" s="29">
        <v>227.5</v>
      </c>
      <c r="K9" s="52"/>
      <c r="L9" s="53"/>
      <c r="O9" s="18"/>
      <c r="P9" s="18"/>
      <c r="Q9" s="18"/>
      <c r="R9" s="18"/>
    </row>
    <row r="10" spans="1:18" ht="15">
      <c r="A10" s="92">
        <f t="shared" si="1"/>
        <v>7</v>
      </c>
      <c r="B10" s="19" t="s">
        <v>32</v>
      </c>
      <c r="C10" s="95" t="s">
        <v>29</v>
      </c>
      <c r="D10" s="38">
        <f>'דיווח דיגומים'!F8</f>
        <v>399133.17510244169</v>
      </c>
      <c r="E10" s="98">
        <v>2500</v>
      </c>
      <c r="F10" s="25">
        <v>1000</v>
      </c>
      <c r="G10" s="26">
        <v>70</v>
      </c>
      <c r="H10" s="68">
        <v>30</v>
      </c>
      <c r="I10" s="28">
        <v>652.08000000000004</v>
      </c>
      <c r="J10" s="29">
        <v>282</v>
      </c>
      <c r="K10" s="52">
        <v>45.24</v>
      </c>
      <c r="L10" s="53">
        <v>9.16</v>
      </c>
      <c r="O10" s="18"/>
      <c r="P10" s="18"/>
      <c r="Q10" s="18"/>
      <c r="R10" s="18"/>
    </row>
    <row r="11" spans="1:18" ht="15">
      <c r="A11" s="92">
        <f t="shared" si="1"/>
        <v>8</v>
      </c>
      <c r="B11" s="19" t="s">
        <v>116</v>
      </c>
      <c r="C11" s="95" t="s">
        <v>36</v>
      </c>
      <c r="D11" s="38">
        <f>'דיווח דיגומים'!F9</f>
        <v>51.115207499588841</v>
      </c>
      <c r="E11" s="98">
        <v>2000</v>
      </c>
      <c r="F11" s="25">
        <v>1000</v>
      </c>
      <c r="G11" s="26">
        <v>100</v>
      </c>
      <c r="H11" s="68">
        <v>30</v>
      </c>
      <c r="I11" s="28">
        <v>1697.67</v>
      </c>
      <c r="J11" s="29"/>
      <c r="K11" s="52"/>
      <c r="L11" s="53"/>
      <c r="O11" s="18"/>
      <c r="P11" s="18"/>
      <c r="Q11" s="18"/>
      <c r="R11" s="18"/>
    </row>
    <row r="12" spans="1:18" ht="15">
      <c r="A12" s="92">
        <f t="shared" si="1"/>
        <v>9</v>
      </c>
      <c r="B12" s="19" t="s">
        <v>74</v>
      </c>
      <c r="C12" s="95" t="s">
        <v>36</v>
      </c>
      <c r="D12" s="38">
        <f>'דיווח דיגומים'!F10</f>
        <v>584.00000000000011</v>
      </c>
      <c r="E12" s="98">
        <v>2000</v>
      </c>
      <c r="F12" s="25">
        <v>1000</v>
      </c>
      <c r="G12" s="26">
        <v>100</v>
      </c>
      <c r="H12" s="68">
        <v>30</v>
      </c>
      <c r="I12" s="28">
        <v>2215.67</v>
      </c>
      <c r="J12" s="29"/>
      <c r="K12" s="52"/>
      <c r="L12" s="53"/>
      <c r="O12" s="18"/>
      <c r="P12" s="18"/>
      <c r="Q12" s="18"/>
      <c r="R12" s="18"/>
    </row>
    <row r="13" spans="1:18" ht="15">
      <c r="A13" s="92">
        <f t="shared" si="1"/>
        <v>10</v>
      </c>
      <c r="B13" s="19" t="s">
        <v>105</v>
      </c>
      <c r="C13" s="95" t="s">
        <v>36</v>
      </c>
      <c r="D13" s="38">
        <f>'דיווח דיגומים'!F11</f>
        <v>584.00000000000011</v>
      </c>
      <c r="E13" s="98">
        <v>2000</v>
      </c>
      <c r="F13" s="25">
        <v>1000</v>
      </c>
      <c r="G13" s="26">
        <v>100</v>
      </c>
      <c r="H13" s="68">
        <v>30</v>
      </c>
      <c r="I13" s="28">
        <v>2438.67</v>
      </c>
      <c r="J13" s="29"/>
      <c r="K13" s="52"/>
      <c r="L13" s="53"/>
      <c r="O13" s="18"/>
      <c r="P13" s="18"/>
      <c r="Q13" s="18"/>
      <c r="R13" s="18"/>
    </row>
    <row r="14" spans="1:18" ht="15">
      <c r="A14" s="92">
        <f t="shared" si="1"/>
        <v>11</v>
      </c>
      <c r="B14" s="19" t="s">
        <v>106</v>
      </c>
      <c r="C14" s="95" t="s">
        <v>29</v>
      </c>
      <c r="D14" s="38">
        <f>'דיווח דיגומים'!F12</f>
        <v>3494.0333215763371</v>
      </c>
      <c r="E14" s="98">
        <v>2000</v>
      </c>
      <c r="F14" s="25">
        <v>1000</v>
      </c>
      <c r="G14" s="26">
        <v>100</v>
      </c>
      <c r="H14" s="68">
        <v>30</v>
      </c>
      <c r="I14" s="28">
        <v>224.5</v>
      </c>
      <c r="J14" s="29">
        <v>77</v>
      </c>
      <c r="K14" s="52">
        <v>5.42</v>
      </c>
      <c r="L14" s="53">
        <v>0.24</v>
      </c>
      <c r="O14" s="18"/>
      <c r="P14" s="18"/>
      <c r="Q14" s="18"/>
      <c r="R14" s="18"/>
    </row>
    <row r="15" spans="1:18" ht="15">
      <c r="A15" s="92">
        <f t="shared" si="1"/>
        <v>12</v>
      </c>
      <c r="B15" s="19" t="s">
        <v>40</v>
      </c>
      <c r="C15" s="95" t="s">
        <v>41</v>
      </c>
      <c r="D15" s="38">
        <f>'דיווח דיגומים'!F13</f>
        <v>7007.3806175118534</v>
      </c>
      <c r="E15" s="98">
        <v>2800</v>
      </c>
      <c r="F15" s="25">
        <v>1000</v>
      </c>
      <c r="G15" s="26">
        <v>180</v>
      </c>
      <c r="H15" s="68">
        <v>30</v>
      </c>
      <c r="I15" s="28">
        <v>1193</v>
      </c>
      <c r="J15" s="29">
        <v>311.5</v>
      </c>
      <c r="K15" s="52">
        <v>99.02</v>
      </c>
      <c r="L15" s="53">
        <v>13.03</v>
      </c>
      <c r="O15" s="18"/>
      <c r="P15" s="18"/>
      <c r="Q15" s="18"/>
      <c r="R15" s="18"/>
    </row>
    <row r="16" spans="1:18" ht="15">
      <c r="A16" s="92">
        <f t="shared" si="1"/>
        <v>13</v>
      </c>
      <c r="B16" s="20" t="s">
        <v>42</v>
      </c>
      <c r="C16" s="95" t="s">
        <v>29</v>
      </c>
      <c r="D16" s="38">
        <f>'דיווח דיגומים'!F14</f>
        <v>1646.8829091103912</v>
      </c>
      <c r="E16" s="98">
        <v>2000</v>
      </c>
      <c r="F16" s="25">
        <v>1000</v>
      </c>
      <c r="G16" s="26">
        <v>100</v>
      </c>
      <c r="H16" s="68">
        <v>30</v>
      </c>
      <c r="I16" s="28">
        <v>117.5</v>
      </c>
      <c r="J16" s="29">
        <v>11</v>
      </c>
      <c r="K16" s="52">
        <v>12.66</v>
      </c>
      <c r="L16" s="53">
        <v>10.57</v>
      </c>
      <c r="O16" s="18"/>
      <c r="P16" s="18"/>
      <c r="Q16" s="18"/>
      <c r="R16" s="18"/>
    </row>
    <row r="17" spans="1:18" ht="15">
      <c r="A17" s="92">
        <f t="shared" si="1"/>
        <v>14</v>
      </c>
      <c r="B17" s="20" t="s">
        <v>45</v>
      </c>
      <c r="C17" s="95" t="s">
        <v>44</v>
      </c>
      <c r="D17" s="38">
        <f>'דיווח דיגומים'!F15</f>
        <v>458.06514401440143</v>
      </c>
      <c r="E17" s="98">
        <v>2000</v>
      </c>
      <c r="F17" s="25">
        <v>1000</v>
      </c>
      <c r="G17" s="26">
        <v>100</v>
      </c>
      <c r="H17" s="68">
        <v>30</v>
      </c>
      <c r="I17" s="28"/>
      <c r="J17" s="29">
        <v>116</v>
      </c>
      <c r="K17" s="52"/>
      <c r="L17" s="53">
        <v>16.239999999999998</v>
      </c>
      <c r="O17" s="18"/>
      <c r="P17" s="18"/>
      <c r="Q17" s="18"/>
      <c r="R17" s="18"/>
    </row>
    <row r="18" spans="1:18" ht="15">
      <c r="A18" s="92">
        <f t="shared" si="1"/>
        <v>15</v>
      </c>
      <c r="B18" s="20" t="s">
        <v>46</v>
      </c>
      <c r="C18" s="95" t="s">
        <v>44</v>
      </c>
      <c r="D18" s="38">
        <f>'דיווח דיגומים'!F16</f>
        <v>617.02380952380952</v>
      </c>
      <c r="E18" s="98">
        <v>2000</v>
      </c>
      <c r="F18" s="25">
        <v>1000</v>
      </c>
      <c r="G18" s="26">
        <v>100</v>
      </c>
      <c r="H18" s="68">
        <v>30</v>
      </c>
      <c r="I18" s="28"/>
      <c r="J18" s="29">
        <v>707</v>
      </c>
      <c r="K18" s="52"/>
      <c r="L18" s="53">
        <v>8.2799999999999994</v>
      </c>
      <c r="O18" s="18"/>
      <c r="P18" s="18"/>
      <c r="Q18" s="18"/>
      <c r="R18" s="18"/>
    </row>
    <row r="19" spans="1:18" ht="15">
      <c r="A19" s="92">
        <f t="shared" si="1"/>
        <v>16</v>
      </c>
      <c r="B19" s="19" t="s">
        <v>47</v>
      </c>
      <c r="C19" s="95" t="s">
        <v>44</v>
      </c>
      <c r="D19" s="38">
        <f>'דיווח דיגומים'!F17</f>
        <v>84.70575477154425</v>
      </c>
      <c r="E19" s="98">
        <v>2000</v>
      </c>
      <c r="F19" s="25">
        <v>1000</v>
      </c>
      <c r="G19" s="26">
        <v>100</v>
      </c>
      <c r="H19" s="68">
        <v>30</v>
      </c>
      <c r="I19" s="28"/>
      <c r="J19" s="29">
        <v>184.75</v>
      </c>
      <c r="K19" s="52"/>
      <c r="L19" s="53">
        <v>12.75</v>
      </c>
      <c r="O19" s="18"/>
      <c r="P19" s="18"/>
      <c r="Q19" s="18"/>
      <c r="R19" s="18"/>
    </row>
    <row r="20" spans="1:18" ht="15">
      <c r="A20" s="92">
        <f t="shared" si="1"/>
        <v>17</v>
      </c>
      <c r="B20" s="19" t="s">
        <v>49</v>
      </c>
      <c r="C20" s="95" t="s">
        <v>44</v>
      </c>
      <c r="D20" s="38">
        <f>'דיווח דיגומים'!F18</f>
        <v>253.22006940427994</v>
      </c>
      <c r="E20" s="98">
        <v>2000</v>
      </c>
      <c r="F20" s="25">
        <v>1000</v>
      </c>
      <c r="G20" s="26">
        <v>100</v>
      </c>
      <c r="H20" s="68">
        <v>30</v>
      </c>
      <c r="I20" s="28"/>
      <c r="J20" s="29">
        <v>108</v>
      </c>
      <c r="K20" s="52"/>
      <c r="L20" s="53">
        <v>7.94</v>
      </c>
      <c r="O20" s="18"/>
      <c r="P20" s="18"/>
      <c r="Q20" s="18"/>
      <c r="R20" s="18"/>
    </row>
    <row r="21" spans="1:18" ht="15">
      <c r="A21" s="92">
        <f t="shared" si="1"/>
        <v>18</v>
      </c>
      <c r="B21" s="19" t="s">
        <v>113</v>
      </c>
      <c r="C21" s="95" t="s">
        <v>79</v>
      </c>
      <c r="D21" s="38">
        <f>'דיווח דיגומים'!F19</f>
        <v>27740</v>
      </c>
      <c r="E21" s="98">
        <v>2000</v>
      </c>
      <c r="F21" s="25">
        <v>1000</v>
      </c>
      <c r="G21" s="26">
        <v>100</v>
      </c>
      <c r="H21" s="68">
        <v>30</v>
      </c>
      <c r="I21" s="28">
        <v>218.5</v>
      </c>
      <c r="J21" s="29">
        <v>97.5</v>
      </c>
      <c r="K21" s="52"/>
      <c r="L21" s="53">
        <v>6.38</v>
      </c>
      <c r="O21" s="18"/>
      <c r="P21" s="18"/>
      <c r="Q21" s="18"/>
      <c r="R21" s="18"/>
    </row>
    <row r="22" spans="1:18" ht="15">
      <c r="A22" s="92">
        <f t="shared" si="1"/>
        <v>19</v>
      </c>
      <c r="B22" s="19" t="s">
        <v>50</v>
      </c>
      <c r="C22" s="95" t="s">
        <v>97</v>
      </c>
      <c r="D22" s="38">
        <f>'דיווח דיגומים'!F20</f>
        <v>2845.97657241766</v>
      </c>
      <c r="E22" s="98">
        <v>2000</v>
      </c>
      <c r="F22" s="25">
        <v>1000</v>
      </c>
      <c r="G22" s="26">
        <v>100</v>
      </c>
      <c r="H22" s="68">
        <v>30</v>
      </c>
      <c r="I22" s="28">
        <v>1418.75</v>
      </c>
      <c r="J22" s="29">
        <v>200</v>
      </c>
      <c r="K22" s="52"/>
      <c r="L22" s="53"/>
      <c r="O22" s="18"/>
      <c r="P22" s="18"/>
      <c r="Q22" s="18"/>
      <c r="R22" s="18"/>
    </row>
    <row r="23" spans="1:18" ht="15">
      <c r="A23" s="92">
        <f t="shared" si="1"/>
        <v>20</v>
      </c>
      <c r="B23" s="19" t="s">
        <v>51</v>
      </c>
      <c r="C23" s="95" t="s">
        <v>97</v>
      </c>
      <c r="D23" s="38">
        <f>'דיווח דיגומים'!F21</f>
        <v>4090.5947409050655</v>
      </c>
      <c r="E23" s="98">
        <v>2000</v>
      </c>
      <c r="F23" s="25">
        <v>1000</v>
      </c>
      <c r="G23" s="26">
        <v>100</v>
      </c>
      <c r="H23" s="68">
        <v>30</v>
      </c>
      <c r="I23" s="28">
        <v>1558.75</v>
      </c>
      <c r="J23" s="29">
        <v>187</v>
      </c>
      <c r="K23" s="52"/>
      <c r="L23" s="53"/>
      <c r="O23" s="18"/>
      <c r="P23" s="18"/>
      <c r="Q23" s="18"/>
      <c r="R23" s="18"/>
    </row>
    <row r="24" spans="1:18" ht="15">
      <c r="A24" s="92">
        <f t="shared" si="1"/>
        <v>21</v>
      </c>
      <c r="B24" s="19" t="s">
        <v>107</v>
      </c>
      <c r="C24" s="95" t="s">
        <v>97</v>
      </c>
      <c r="D24" s="38">
        <f>'דיווח דיגומים'!F22</f>
        <v>5097.5918114143915</v>
      </c>
      <c r="E24" s="98">
        <v>2000</v>
      </c>
      <c r="F24" s="25">
        <v>1000</v>
      </c>
      <c r="G24" s="26">
        <v>100</v>
      </c>
      <c r="H24" s="68">
        <v>30</v>
      </c>
      <c r="I24" s="28">
        <v>2017.5</v>
      </c>
      <c r="J24" s="29">
        <v>361</v>
      </c>
      <c r="K24" s="52"/>
      <c r="L24" s="53"/>
      <c r="O24" s="18"/>
      <c r="P24" s="18"/>
      <c r="Q24" s="18"/>
      <c r="R24" s="18"/>
    </row>
    <row r="25" spans="1:18" ht="15">
      <c r="A25" s="92">
        <f t="shared" si="1"/>
        <v>22</v>
      </c>
      <c r="B25" s="37" t="s">
        <v>52</v>
      </c>
      <c r="C25" s="95" t="s">
        <v>29</v>
      </c>
      <c r="D25" s="38">
        <f>'דיווח דיגומים'!F23</f>
        <v>277769.85144150746</v>
      </c>
      <c r="E25" s="98">
        <v>2000</v>
      </c>
      <c r="F25" s="25">
        <v>1000</v>
      </c>
      <c r="G25" s="26">
        <v>100</v>
      </c>
      <c r="H25" s="68">
        <v>30</v>
      </c>
      <c r="I25" s="28">
        <v>374.57</v>
      </c>
      <c r="J25" s="29">
        <v>166</v>
      </c>
      <c r="K25" s="52">
        <v>36.76</v>
      </c>
      <c r="L25" s="53">
        <v>6.67</v>
      </c>
      <c r="O25" s="18"/>
      <c r="P25" s="18"/>
      <c r="Q25" s="18"/>
      <c r="R25" s="18"/>
    </row>
    <row r="26" spans="1:18" ht="15">
      <c r="A26" s="92">
        <f t="shared" si="1"/>
        <v>23</v>
      </c>
      <c r="B26" s="19" t="s">
        <v>53</v>
      </c>
      <c r="C26" s="95" t="s">
        <v>55</v>
      </c>
      <c r="D26" s="38">
        <f>'דיווח דיגומים'!F24</f>
        <v>8183.746499862571</v>
      </c>
      <c r="E26" s="98">
        <v>2000</v>
      </c>
      <c r="F26" s="25">
        <v>1000</v>
      </c>
      <c r="G26" s="26">
        <v>100</v>
      </c>
      <c r="H26" s="68">
        <v>30</v>
      </c>
      <c r="I26" s="28">
        <v>401.25</v>
      </c>
      <c r="J26" s="29">
        <v>143.25</v>
      </c>
      <c r="K26" s="52"/>
      <c r="L26" s="53"/>
      <c r="O26" s="18"/>
      <c r="P26" s="18"/>
      <c r="Q26" s="18"/>
      <c r="R26" s="18"/>
    </row>
    <row r="27" spans="1:18" ht="15">
      <c r="A27" s="92">
        <f t="shared" si="1"/>
        <v>24</v>
      </c>
      <c r="B27" s="19" t="s">
        <v>99</v>
      </c>
      <c r="C27" s="95" t="s">
        <v>29</v>
      </c>
      <c r="D27" s="38">
        <f>'דיווח דיגומים'!F25</f>
        <v>11007.939439946018</v>
      </c>
      <c r="E27" s="98">
        <v>2000</v>
      </c>
      <c r="F27" s="25">
        <v>1000</v>
      </c>
      <c r="G27" s="26">
        <v>100</v>
      </c>
      <c r="H27" s="68">
        <v>30</v>
      </c>
      <c r="I27" s="28">
        <v>1716</v>
      </c>
      <c r="J27" s="29">
        <v>411.5</v>
      </c>
      <c r="K27" s="52"/>
      <c r="L27" s="53"/>
      <c r="O27" s="18"/>
      <c r="P27" s="18"/>
      <c r="Q27" s="18"/>
      <c r="R27" s="18"/>
    </row>
    <row r="28" spans="1:18" ht="15">
      <c r="A28" s="92">
        <f t="shared" si="1"/>
        <v>25</v>
      </c>
      <c r="B28" s="19" t="s">
        <v>56</v>
      </c>
      <c r="C28" s="95" t="s">
        <v>29</v>
      </c>
      <c r="D28" s="38">
        <f>'דיווח דיגומים'!F26</f>
        <v>3837.1516412640804</v>
      </c>
      <c r="E28" s="98">
        <v>7000</v>
      </c>
      <c r="F28" s="25">
        <v>1000</v>
      </c>
      <c r="G28" s="26">
        <v>100</v>
      </c>
      <c r="H28" s="68">
        <v>30</v>
      </c>
      <c r="I28" s="28">
        <v>4512.17</v>
      </c>
      <c r="J28" s="29">
        <v>280.67</v>
      </c>
      <c r="K28" s="52">
        <v>51.03</v>
      </c>
      <c r="L28" s="53"/>
      <c r="O28" s="18"/>
      <c r="P28" s="18"/>
      <c r="Q28" s="18"/>
      <c r="R28" s="18"/>
    </row>
    <row r="29" spans="1:18" ht="15">
      <c r="A29" s="92">
        <f t="shared" si="1"/>
        <v>26</v>
      </c>
      <c r="B29" s="19" t="s">
        <v>57</v>
      </c>
      <c r="C29" s="95" t="s">
        <v>58</v>
      </c>
      <c r="D29" s="38">
        <f>'דיווח דיגומים'!F27</f>
        <v>7007.1100432534076</v>
      </c>
      <c r="E29" s="98">
        <v>2000</v>
      </c>
      <c r="F29" s="25">
        <v>1000</v>
      </c>
      <c r="G29" s="26">
        <v>100</v>
      </c>
      <c r="H29" s="68">
        <v>30</v>
      </c>
      <c r="I29" s="28">
        <v>3734.25</v>
      </c>
      <c r="J29" s="29">
        <v>1574</v>
      </c>
      <c r="K29" s="52">
        <v>79.599999999999994</v>
      </c>
      <c r="L29" s="53">
        <v>60.03</v>
      </c>
      <c r="O29" s="18"/>
      <c r="P29" s="18"/>
      <c r="Q29" s="18"/>
      <c r="R29" s="18"/>
    </row>
    <row r="30" spans="1:18" ht="15">
      <c r="A30" s="92">
        <f t="shared" si="1"/>
        <v>27</v>
      </c>
      <c r="B30" s="19" t="s">
        <v>59</v>
      </c>
      <c r="C30" s="95" t="s">
        <v>58</v>
      </c>
      <c r="D30" s="38">
        <f>'דיווח דיגומים'!F28</f>
        <v>2920</v>
      </c>
      <c r="E30" s="98">
        <v>2000</v>
      </c>
      <c r="F30" s="25">
        <v>1000</v>
      </c>
      <c r="G30" s="26">
        <v>100</v>
      </c>
      <c r="H30" s="68">
        <v>30</v>
      </c>
      <c r="I30" s="28">
        <v>2416.25</v>
      </c>
      <c r="J30" s="29">
        <v>672.25</v>
      </c>
      <c r="K30" s="52">
        <v>157.56</v>
      </c>
      <c r="L30" s="53">
        <v>51.98</v>
      </c>
      <c r="O30" s="18"/>
      <c r="P30" s="18"/>
      <c r="Q30" s="18"/>
      <c r="R30" s="18"/>
    </row>
    <row r="31" spans="1:18" ht="15">
      <c r="A31" s="92">
        <f t="shared" si="1"/>
        <v>28</v>
      </c>
      <c r="B31" s="19" t="s">
        <v>60</v>
      </c>
      <c r="C31" s="95" t="s">
        <v>58</v>
      </c>
      <c r="D31" s="38">
        <f>'דיווח דיגומים'!F29</f>
        <v>3626.9352565962172</v>
      </c>
      <c r="E31" s="98">
        <v>2000</v>
      </c>
      <c r="F31" s="25">
        <v>1000</v>
      </c>
      <c r="G31" s="26">
        <v>100</v>
      </c>
      <c r="H31" s="68">
        <v>30</v>
      </c>
      <c r="I31" s="28">
        <v>5043.75</v>
      </c>
      <c r="J31" s="29">
        <v>3795.25</v>
      </c>
      <c r="K31" s="52">
        <v>418.84</v>
      </c>
      <c r="L31" s="53">
        <v>103.4</v>
      </c>
      <c r="O31" s="18"/>
      <c r="P31" s="18"/>
      <c r="Q31" s="18"/>
      <c r="R31" s="18"/>
    </row>
    <row r="32" spans="1:18" ht="15">
      <c r="A32" s="92">
        <f t="shared" si="1"/>
        <v>29</v>
      </c>
      <c r="B32" s="19" t="s">
        <v>61</v>
      </c>
      <c r="C32" s="95" t="s">
        <v>58</v>
      </c>
      <c r="D32" s="38">
        <f>'דיווח דיגומים'!F30</f>
        <v>10814.677271110184</v>
      </c>
      <c r="E32" s="98">
        <v>2000</v>
      </c>
      <c r="F32" s="25">
        <v>1000</v>
      </c>
      <c r="G32" s="26">
        <v>100</v>
      </c>
      <c r="H32" s="68">
        <v>30</v>
      </c>
      <c r="I32" s="28">
        <v>6047.5</v>
      </c>
      <c r="J32" s="29">
        <v>856.75</v>
      </c>
      <c r="K32" s="52">
        <v>542.16</v>
      </c>
      <c r="L32" s="53">
        <v>111.24</v>
      </c>
      <c r="O32" s="18"/>
      <c r="P32" s="18"/>
      <c r="Q32" s="18"/>
      <c r="R32" s="18"/>
    </row>
    <row r="33" spans="1:18" ht="15">
      <c r="A33" s="92">
        <f t="shared" si="1"/>
        <v>30</v>
      </c>
      <c r="B33" s="19" t="s">
        <v>63</v>
      </c>
      <c r="C33" s="95" t="s">
        <v>58</v>
      </c>
      <c r="D33" s="38">
        <f>'דיווח דיגומים'!F31</f>
        <v>22855.646715664621</v>
      </c>
      <c r="E33" s="98">
        <v>2000</v>
      </c>
      <c r="F33" s="25">
        <v>1000</v>
      </c>
      <c r="G33" s="26">
        <v>100</v>
      </c>
      <c r="H33" s="68">
        <v>30</v>
      </c>
      <c r="I33" s="28">
        <v>724.25</v>
      </c>
      <c r="J33" s="29">
        <v>165.75</v>
      </c>
      <c r="K33" s="52">
        <v>72.849999999999994</v>
      </c>
      <c r="L33" s="53">
        <v>14.2</v>
      </c>
      <c r="O33" s="18"/>
      <c r="P33" s="18"/>
      <c r="Q33" s="18"/>
      <c r="R33" s="18"/>
    </row>
    <row r="34" spans="1:18" ht="15.75" thickBot="1">
      <c r="A34" s="99">
        <f t="shared" si="1"/>
        <v>31</v>
      </c>
      <c r="B34" s="61" t="s">
        <v>64</v>
      </c>
      <c r="C34" s="100" t="s">
        <v>58</v>
      </c>
      <c r="D34" s="62">
        <f>'דיווח דיגומים'!F32</f>
        <v>9831.6522637371254</v>
      </c>
      <c r="E34" s="101">
        <v>3000</v>
      </c>
      <c r="F34" s="63">
        <v>1000</v>
      </c>
      <c r="G34" s="64">
        <v>260</v>
      </c>
      <c r="H34" s="69">
        <v>30</v>
      </c>
      <c r="I34" s="50">
        <v>1664.5</v>
      </c>
      <c r="J34" s="51">
        <v>212</v>
      </c>
      <c r="K34" s="54">
        <v>147.49</v>
      </c>
      <c r="L34" s="55">
        <v>13.75</v>
      </c>
      <c r="O34" s="18"/>
      <c r="P34" s="18"/>
      <c r="Q34" s="18"/>
      <c r="R34" s="18"/>
    </row>
    <row r="35" spans="1:18" ht="15">
      <c r="A35" s="93"/>
      <c r="B35" s="84"/>
      <c r="C35" s="85"/>
      <c r="D35" s="86"/>
      <c r="E35" s="87"/>
      <c r="F35" s="87"/>
      <c r="G35" s="88"/>
      <c r="H35" s="88"/>
      <c r="I35" s="89"/>
      <c r="J35" s="89"/>
      <c r="K35" s="90"/>
      <c r="L35" s="90"/>
      <c r="O35" s="18"/>
      <c r="P35" s="18"/>
      <c r="Q35" s="18"/>
      <c r="R35" s="18"/>
    </row>
    <row r="36" spans="1:18">
      <c r="O36" s="18"/>
      <c r="P36" s="18"/>
      <c r="Q36" s="18"/>
      <c r="R36" s="18"/>
    </row>
  </sheetData>
  <mergeCells count="4">
    <mergeCell ref="E1:H1"/>
    <mergeCell ref="I1:L1"/>
    <mergeCell ref="I2:L2"/>
    <mergeCell ref="E2:H2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rightToLeft="1" tabSelected="1" zoomScaleNormal="100" workbookViewId="0">
      <selection activeCell="B23" sqref="B23"/>
    </sheetView>
  </sheetViews>
  <sheetFormatPr defaultColWidth="9" defaultRowHeight="14.25"/>
  <cols>
    <col min="1" max="1" width="4.625" style="1" customWidth="1"/>
    <col min="2" max="2" width="30.75" style="44" customWidth="1"/>
    <col min="3" max="3" width="36.75" style="44" customWidth="1"/>
    <col min="4" max="4" width="15" style="45" customWidth="1"/>
    <col min="5" max="5" width="13.375" style="40" customWidth="1"/>
    <col min="6" max="7" width="14.75" style="43" customWidth="1"/>
    <col min="8" max="8" width="9" style="1"/>
    <col min="9" max="9" width="16.375" style="1" customWidth="1"/>
    <col min="10" max="10" width="11.25" style="1" customWidth="1"/>
    <col min="11" max="11" width="12.375" style="1" customWidth="1"/>
    <col min="12" max="12" width="12.25" style="1" customWidth="1"/>
    <col min="13" max="16384" width="9" style="1"/>
  </cols>
  <sheetData>
    <row r="1" spans="1:12" ht="27" customHeight="1" thickBot="1">
      <c r="A1" s="127" t="s">
        <v>18</v>
      </c>
      <c r="B1" s="128" t="s">
        <v>11</v>
      </c>
      <c r="C1" s="127" t="s">
        <v>17</v>
      </c>
      <c r="D1" s="129" t="s">
        <v>24</v>
      </c>
      <c r="E1" s="127" t="s">
        <v>23</v>
      </c>
      <c r="F1" s="128" t="s">
        <v>22</v>
      </c>
      <c r="G1" s="127" t="s">
        <v>21</v>
      </c>
      <c r="L1" s="36"/>
    </row>
    <row r="2" spans="1:12" ht="15.75" thickBot="1">
      <c r="A2" s="123">
        <v>1</v>
      </c>
      <c r="B2" s="104" t="s">
        <v>28</v>
      </c>
      <c r="C2" s="110" t="s">
        <v>29</v>
      </c>
      <c r="D2" s="104">
        <v>5202</v>
      </c>
      <c r="E2" s="116">
        <v>45798</v>
      </c>
      <c r="F2" s="104" t="s">
        <v>92</v>
      </c>
      <c r="G2" s="110">
        <v>70</v>
      </c>
    </row>
    <row r="3" spans="1:12" ht="15.75" thickBot="1">
      <c r="A3" s="123">
        <v>2</v>
      </c>
      <c r="B3" s="104" t="s">
        <v>80</v>
      </c>
      <c r="C3" s="110" t="s">
        <v>82</v>
      </c>
      <c r="D3" s="104">
        <v>1530</v>
      </c>
      <c r="E3" s="116">
        <v>45721</v>
      </c>
      <c r="F3" s="104" t="s">
        <v>93</v>
      </c>
      <c r="G3" s="110">
        <v>1677</v>
      </c>
    </row>
    <row r="4" spans="1:12" ht="15">
      <c r="A4" s="126">
        <v>3</v>
      </c>
      <c r="B4" s="103" t="s">
        <v>45</v>
      </c>
      <c r="C4" s="120" t="s">
        <v>44</v>
      </c>
      <c r="D4" s="102">
        <v>117</v>
      </c>
      <c r="E4" s="119">
        <v>45837</v>
      </c>
      <c r="F4" s="102" t="s">
        <v>115</v>
      </c>
      <c r="G4" s="120">
        <v>288.11</v>
      </c>
    </row>
    <row r="5" spans="1:12" ht="15.75" thickBot="1">
      <c r="A5" s="125"/>
      <c r="B5" s="107" t="s">
        <v>45</v>
      </c>
      <c r="C5" s="115" t="s">
        <v>44</v>
      </c>
      <c r="D5" s="108">
        <v>79.2</v>
      </c>
      <c r="E5" s="118">
        <v>45903</v>
      </c>
      <c r="F5" s="108" t="s">
        <v>115</v>
      </c>
      <c r="G5" s="115">
        <v>308.27</v>
      </c>
    </row>
    <row r="6" spans="1:12" ht="15">
      <c r="A6" s="124">
        <v>4</v>
      </c>
      <c r="B6" s="105" t="s">
        <v>46</v>
      </c>
      <c r="C6" s="114" t="s">
        <v>44</v>
      </c>
      <c r="D6" s="106">
        <v>18</v>
      </c>
      <c r="E6" s="117">
        <v>45837</v>
      </c>
      <c r="F6" s="106" t="s">
        <v>92</v>
      </c>
      <c r="G6" s="111">
        <v>81</v>
      </c>
    </row>
    <row r="7" spans="1:12" ht="15.75" thickBot="1">
      <c r="A7" s="125"/>
      <c r="B7" s="107" t="s">
        <v>46</v>
      </c>
      <c r="C7" s="115" t="s">
        <v>44</v>
      </c>
      <c r="D7" s="108">
        <v>18</v>
      </c>
      <c r="E7" s="118">
        <v>45837</v>
      </c>
      <c r="F7" s="108" t="s">
        <v>103</v>
      </c>
      <c r="G7" s="112">
        <v>1.21</v>
      </c>
    </row>
    <row r="8" spans="1:12" ht="15">
      <c r="A8" s="126">
        <v>5</v>
      </c>
      <c r="B8" s="102" t="s">
        <v>47</v>
      </c>
      <c r="C8" s="119" t="s">
        <v>44</v>
      </c>
      <c r="D8" s="102">
        <v>18</v>
      </c>
      <c r="E8" s="119">
        <v>45753</v>
      </c>
      <c r="F8" s="102" t="s">
        <v>95</v>
      </c>
      <c r="G8" s="113">
        <v>10.36</v>
      </c>
      <c r="K8" s="36"/>
    </row>
    <row r="9" spans="1:12" ht="15">
      <c r="A9" s="126"/>
      <c r="B9" s="102" t="s">
        <v>47</v>
      </c>
      <c r="C9" s="119" t="s">
        <v>44</v>
      </c>
      <c r="D9" s="102">
        <v>18</v>
      </c>
      <c r="E9" s="119">
        <v>45753</v>
      </c>
      <c r="F9" s="102" t="s">
        <v>98</v>
      </c>
      <c r="G9" s="113">
        <v>0.23</v>
      </c>
      <c r="K9" s="36"/>
    </row>
    <row r="10" spans="1:12" ht="15.75" thickBot="1">
      <c r="A10" s="125"/>
      <c r="B10" s="103" t="s">
        <v>47</v>
      </c>
      <c r="C10" s="120" t="s">
        <v>44</v>
      </c>
      <c r="D10" s="102">
        <v>27</v>
      </c>
      <c r="E10" s="119">
        <v>45935</v>
      </c>
      <c r="F10" s="102" t="s">
        <v>95</v>
      </c>
      <c r="G10" s="113">
        <v>5.82</v>
      </c>
      <c r="K10" s="36"/>
    </row>
    <row r="11" spans="1:12" ht="15.75" thickBot="1">
      <c r="A11" s="123">
        <v>6</v>
      </c>
      <c r="B11" s="109" t="s">
        <v>50</v>
      </c>
      <c r="C11" s="121" t="s">
        <v>97</v>
      </c>
      <c r="D11" s="104">
        <v>1100</v>
      </c>
      <c r="E11" s="116">
        <v>45935</v>
      </c>
      <c r="F11" s="104" t="s">
        <v>93</v>
      </c>
      <c r="G11" s="110">
        <v>273</v>
      </c>
    </row>
    <row r="12" spans="1:12" ht="15.75" thickBot="1">
      <c r="A12" s="123">
        <v>7</v>
      </c>
      <c r="B12" s="109" t="s">
        <v>51</v>
      </c>
      <c r="C12" s="121" t="s">
        <v>97</v>
      </c>
      <c r="D12" s="104">
        <v>639</v>
      </c>
      <c r="E12" s="116">
        <v>45838</v>
      </c>
      <c r="F12" s="104" t="s">
        <v>93</v>
      </c>
      <c r="G12" s="110">
        <v>268</v>
      </c>
    </row>
    <row r="13" spans="1:12" ht="15.75" thickBot="1">
      <c r="A13" s="122">
        <v>8</v>
      </c>
      <c r="B13" s="105" t="s">
        <v>102</v>
      </c>
      <c r="C13" s="114" t="s">
        <v>118</v>
      </c>
      <c r="D13" s="106">
        <v>2062</v>
      </c>
      <c r="E13" s="117">
        <v>45789</v>
      </c>
      <c r="F13" s="106" t="s">
        <v>94</v>
      </c>
      <c r="G13" s="111">
        <v>410</v>
      </c>
      <c r="H13" s="1" t="s">
        <v>119</v>
      </c>
    </row>
    <row r="14" spans="1:12" ht="15">
      <c r="A14" s="124">
        <v>9</v>
      </c>
      <c r="B14" s="105" t="s">
        <v>56</v>
      </c>
      <c r="C14" s="114" t="s">
        <v>29</v>
      </c>
      <c r="D14" s="106">
        <v>1782</v>
      </c>
      <c r="E14" s="117">
        <v>45838</v>
      </c>
      <c r="F14" s="106" t="s">
        <v>91</v>
      </c>
      <c r="G14" s="111">
        <v>610</v>
      </c>
    </row>
    <row r="15" spans="1:12" ht="15">
      <c r="A15" s="126"/>
      <c r="B15" s="103" t="s">
        <v>56</v>
      </c>
      <c r="C15" s="120" t="s">
        <v>29</v>
      </c>
      <c r="D15" s="102">
        <v>1782</v>
      </c>
      <c r="E15" s="119">
        <v>45838</v>
      </c>
      <c r="F15" s="102" t="s">
        <v>93</v>
      </c>
      <c r="G15" s="113">
        <v>385</v>
      </c>
    </row>
    <row r="16" spans="1:12" ht="15">
      <c r="A16" s="126"/>
      <c r="B16" s="103" t="s">
        <v>56</v>
      </c>
      <c r="C16" s="120" t="s">
        <v>29</v>
      </c>
      <c r="D16" s="102">
        <v>518.4</v>
      </c>
      <c r="E16" s="119">
        <v>46020</v>
      </c>
      <c r="F16" s="102" t="s">
        <v>91</v>
      </c>
      <c r="G16" s="113">
        <v>596</v>
      </c>
    </row>
    <row r="17" spans="1:7" ht="15">
      <c r="A17" s="126"/>
      <c r="B17" s="103" t="s">
        <v>56</v>
      </c>
      <c r="C17" s="120" t="s">
        <v>29</v>
      </c>
      <c r="D17" s="102">
        <v>518.4</v>
      </c>
      <c r="E17" s="119">
        <v>46020</v>
      </c>
      <c r="F17" s="102" t="s">
        <v>93</v>
      </c>
      <c r="G17" s="113">
        <v>381</v>
      </c>
    </row>
    <row r="18" spans="1:7" ht="15.75" thickBot="1">
      <c r="A18" s="125"/>
      <c r="B18" s="107" t="s">
        <v>56</v>
      </c>
      <c r="C18" s="115" t="s">
        <v>29</v>
      </c>
      <c r="D18" s="108">
        <v>518.4</v>
      </c>
      <c r="E18" s="118">
        <v>46020</v>
      </c>
      <c r="F18" s="108" t="s">
        <v>94</v>
      </c>
      <c r="G18" s="112">
        <v>265</v>
      </c>
    </row>
    <row r="19" spans="1:7">
      <c r="A19" s="44"/>
    </row>
    <row r="20" spans="1:7">
      <c r="A20" s="44"/>
    </row>
    <row r="23" spans="1:7">
      <c r="A23" s="44"/>
    </row>
    <row r="24" spans="1:7">
      <c r="A24" s="44"/>
    </row>
  </sheetData>
  <sortState xmlns:xlrd2="http://schemas.microsoft.com/office/spreadsheetml/2017/richdata2" ref="A2:G24">
    <sortCondition ref="B2:B24"/>
  </sortState>
  <mergeCells count="4">
    <mergeCell ref="A4:A5"/>
    <mergeCell ref="A6:A7"/>
    <mergeCell ref="A8:A10"/>
    <mergeCell ref="A14:A18"/>
  </mergeCells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2</OrderIndex>
    <Description xmlns="7c9e7d92-4d2e-4d6f-8ea5-12e4091e13b4">פורמט דיווח שנתי - שפכי מפעלים</Description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B5A255B7C4A2E44E87D23E2690BDFEEB" ma:contentTypeVersion="13" ma:contentTypeDescription="" ma:contentTypeScope="" ma:versionID="8b9f27d73638b0e07b0398b68762b490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3A55E-DD14-4979-9363-EEEB7C98DD91}">
  <ds:schemaRefs>
    <ds:schemaRef ds:uri="http://schemas.microsoft.com/office/2006/metadata/properties"/>
    <ds:schemaRef ds:uri="http://purl.org/dc/elements/1.1/"/>
    <ds:schemaRef ds:uri="7c9e7d92-4d2e-4d6f-8ea5-12e4091e13b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39319D-D568-403D-9541-5A6976EA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להגשת דוחות שנתיים</dc:title>
  <dc:creator>Yoni</dc:creator>
  <cp:lastModifiedBy>קרן מלאכי</cp:lastModifiedBy>
  <dcterms:created xsi:type="dcterms:W3CDTF">2014-07-02T11:46:06Z</dcterms:created>
  <dcterms:modified xsi:type="dcterms:W3CDTF">2026-05-11T05:53:14Z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0x0101009B062CC07971A94494097F37B7CF51C700B5A255B7C4A2E44E87D23E2690BDFEEB</vt:lpwstr>
  </property>
</Properties>
</file>